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1EC228E-D3F7-48E8-99CD-35F190C9C81B}" xr6:coauthVersionLast="47" xr6:coauthVersionMax="47" xr10:uidLastSave="{00000000-0000-0000-0000-000000000000}"/>
  <bookViews>
    <workbookView xWindow="-120" yWindow="-120" windowWidth="20730" windowHeight="11160" tabRatio="929" activeTab="8" xr2:uid="{00000000-000D-0000-FFFF-FFFF00000000}"/>
  </bookViews>
  <sheets>
    <sheet name="八幡沢・第６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戸中川前" sheetId="14" r:id="rId7"/>
    <sheet name="戸中高内" sheetId="15" r:id="rId8"/>
    <sheet name="職員保菌検査" sheetId="17" r:id="rId9"/>
    <sheet name="山岡使用開始届５１項目" sheetId="16" state="hidden" r:id="rId10"/>
  </sheets>
  <externalReferences>
    <externalReference r:id="rId11"/>
    <externalReference r:id="rId12"/>
  </externalReferences>
  <definedNames>
    <definedName name="_xlnm._FilterDatabase" localSheetId="7" hidden="1">戸中高内!$E$33:$R$65</definedName>
    <definedName name="_xlnm._FilterDatabase" localSheetId="6" hidden="1">戸中川前!$E$33:$R$65</definedName>
    <definedName name="_xlnm._FilterDatabase" localSheetId="4" hidden="1">高野西部!$E$33:$R$65</definedName>
    <definedName name="_xlnm._FilterDatabase" localSheetId="3" hidden="1">山岡!$E$33:$R$65</definedName>
    <definedName name="_xlnm._FilterDatabase" localSheetId="9" hidden="1">山岡使用開始届５１項目!$E$33:$R$65</definedName>
    <definedName name="_xlnm._FilterDatabase" localSheetId="8" hidden="1">職員保菌検査!#REF!</definedName>
    <definedName name="_xlnm._FilterDatabase" localSheetId="5" hidden="1">瀬ヶ野!$E$33:$R$65</definedName>
    <definedName name="_xlnm._FilterDatabase" localSheetId="2" hidden="1">第５給水栓!$E$33:$R$65</definedName>
    <definedName name="_xlnm._FilterDatabase" localSheetId="1" hidden="1">棚倉受水池!$E$33:$R$65</definedName>
    <definedName name="_xlnm._FilterDatabase" localSheetId="0" hidden="1">八幡沢・第６!$E$33:$R$65</definedName>
    <definedName name="_xlnm.Print_Area" localSheetId="7">戸中高内!$A$2:$R$66</definedName>
    <definedName name="_xlnm.Print_Area" localSheetId="6">戸中川前!$A$2:$R$66</definedName>
    <definedName name="_xlnm.Print_Area" localSheetId="4">高野西部!$A$2:$R$132</definedName>
    <definedName name="_xlnm.Print_Area" localSheetId="3">山岡!$A$2:$R$132</definedName>
    <definedName name="_xlnm.Print_Area" localSheetId="9">山岡使用開始届５１項目!$A$2:$R$67</definedName>
    <definedName name="_xlnm.Print_Area" localSheetId="8">職員保菌検査!$A$1:$C$9</definedName>
    <definedName name="_xlnm.Print_Area" localSheetId="5">瀬ヶ野!$A$2:$R$132</definedName>
    <definedName name="_xlnm.Print_Area" localSheetId="2">第５給水栓!$A$2:$R$198</definedName>
    <definedName name="_xlnm.Print_Area" localSheetId="1">棚倉受水池!$A$2:$R$66</definedName>
    <definedName name="_xlnm.Print_Area" localSheetId="0">八幡沢・第６!$A$2:$R$330</definedName>
  </definedNames>
  <calcPr calcId="191029"/>
</workbook>
</file>

<file path=xl/calcChain.xml><?xml version="1.0" encoding="utf-8"?>
<calcChain xmlns="http://schemas.openxmlformats.org/spreadsheetml/2006/main">
  <c r="J62" i="13" l="1"/>
  <c r="J62" i="12"/>
  <c r="I128" i="11"/>
  <c r="J68" i="11"/>
  <c r="I68" i="11"/>
  <c r="J66" i="11"/>
  <c r="J62" i="11"/>
  <c r="J134" i="8"/>
  <c r="I134" i="8"/>
  <c r="J68" i="8"/>
  <c r="I68" i="8"/>
  <c r="I66" i="8"/>
  <c r="J62" i="8"/>
  <c r="J128" i="8" s="1"/>
  <c r="I62" i="8"/>
  <c r="I128" i="8" s="1"/>
  <c r="H66" i="10"/>
  <c r="G66" i="10"/>
  <c r="F66" i="10"/>
  <c r="E66" i="10"/>
  <c r="J62" i="10"/>
  <c r="I62" i="10"/>
  <c r="H62" i="10"/>
  <c r="G62" i="10"/>
  <c r="F62" i="10"/>
  <c r="E62" i="10"/>
  <c r="G62" i="11"/>
  <c r="G66" i="12"/>
  <c r="G62" i="12"/>
  <c r="G66" i="13"/>
  <c r="G62" i="13"/>
  <c r="F68" i="13"/>
  <c r="E68" i="13"/>
  <c r="F66" i="13"/>
  <c r="E66" i="13"/>
  <c r="F62" i="13"/>
  <c r="E62" i="13"/>
  <c r="F68" i="12"/>
  <c r="E68" i="12"/>
  <c r="F66" i="12"/>
  <c r="E66" i="12"/>
  <c r="F62" i="12"/>
  <c r="E62" i="12"/>
  <c r="F132" i="11"/>
  <c r="F68" i="11"/>
  <c r="E68" i="11"/>
  <c r="F66" i="11"/>
  <c r="E66" i="11"/>
  <c r="F62" i="11"/>
  <c r="E62" i="11"/>
  <c r="K68" i="13"/>
  <c r="L68" i="12" l="1"/>
  <c r="K68" i="12"/>
  <c r="K68" i="11"/>
  <c r="J68" i="13"/>
  <c r="H68" i="13"/>
  <c r="G68" i="13"/>
  <c r="J68" i="12"/>
  <c r="H68" i="12"/>
  <c r="G68" i="12"/>
  <c r="H68" i="11"/>
  <c r="G68" i="11"/>
  <c r="P128" i="11" l="1"/>
  <c r="P132" i="11" l="1"/>
  <c r="Q60" i="16"/>
  <c r="R59" i="16"/>
  <c r="Q59" i="16"/>
  <c r="R58" i="16"/>
  <c r="Q58" i="16"/>
  <c r="R57" i="16"/>
  <c r="Q57" i="16"/>
  <c r="Q60" i="15"/>
  <c r="R59" i="15"/>
  <c r="Q59" i="15"/>
  <c r="R58" i="15"/>
  <c r="Q58" i="15"/>
  <c r="R57" i="15"/>
  <c r="Q57" i="15"/>
  <c r="Q60" i="14"/>
  <c r="R59" i="14"/>
  <c r="Q59" i="14"/>
  <c r="R58" i="14"/>
  <c r="Q58" i="14"/>
  <c r="R57" i="14"/>
  <c r="Q57" i="14"/>
  <c r="Q125" i="13"/>
  <c r="R124" i="13"/>
  <c r="Q124" i="13"/>
  <c r="R123" i="13"/>
  <c r="Q123" i="13"/>
  <c r="R60" i="13"/>
  <c r="Q60" i="13"/>
  <c r="R59" i="13"/>
  <c r="Q59" i="13"/>
  <c r="R58" i="13"/>
  <c r="Q58" i="13"/>
  <c r="R57" i="13"/>
  <c r="Q57" i="13"/>
  <c r="Q125" i="12"/>
  <c r="R124" i="12"/>
  <c r="Q124" i="12"/>
  <c r="R123" i="12"/>
  <c r="Q123" i="12"/>
  <c r="R60" i="12"/>
  <c r="Q60" i="12"/>
  <c r="R59" i="12"/>
  <c r="Q59" i="12"/>
  <c r="R58" i="12"/>
  <c r="Q58" i="12"/>
  <c r="R57" i="12"/>
  <c r="Q57" i="12"/>
  <c r="Q125" i="11"/>
  <c r="R124" i="11"/>
  <c r="Q124" i="11"/>
  <c r="R123" i="11"/>
  <c r="Q123" i="11"/>
  <c r="R60" i="11"/>
  <c r="Q60" i="11"/>
  <c r="R59" i="11"/>
  <c r="Q59" i="11"/>
  <c r="R58" i="11"/>
  <c r="Q58" i="11"/>
  <c r="R57" i="11"/>
  <c r="Q57" i="11"/>
  <c r="R191" i="8"/>
  <c r="Q191" i="8"/>
  <c r="R190" i="8"/>
  <c r="Q190" i="8"/>
  <c r="R189" i="8"/>
  <c r="Q189" i="8"/>
  <c r="R126" i="8"/>
  <c r="Q126" i="8"/>
  <c r="R125" i="8"/>
  <c r="Q125" i="8"/>
  <c r="R124" i="8"/>
  <c r="Q124" i="8"/>
  <c r="R123" i="8"/>
  <c r="Q123" i="8"/>
  <c r="R60" i="8"/>
  <c r="Q60" i="8"/>
  <c r="R59" i="8"/>
  <c r="Q59" i="8"/>
  <c r="R58" i="8"/>
  <c r="Q58" i="8"/>
  <c r="R57" i="8"/>
  <c r="Q57" i="8"/>
  <c r="Q60" i="10"/>
  <c r="R59" i="10"/>
  <c r="Q59" i="10"/>
  <c r="R58" i="10"/>
  <c r="Q58" i="10"/>
  <c r="R57" i="10"/>
  <c r="Q57" i="10"/>
  <c r="R324" i="1"/>
  <c r="Q324" i="1"/>
  <c r="R323" i="1"/>
  <c r="Q323" i="1"/>
  <c r="R322" i="1"/>
  <c r="Q322" i="1"/>
  <c r="R321" i="1"/>
  <c r="Q321" i="1"/>
  <c r="R258" i="1"/>
  <c r="Q258" i="1"/>
  <c r="R257" i="1"/>
  <c r="Q257" i="1"/>
  <c r="R256" i="1"/>
  <c r="Q256" i="1"/>
  <c r="R255" i="1"/>
  <c r="Q255" i="1"/>
  <c r="R192" i="1"/>
  <c r="Q192" i="1"/>
  <c r="R191" i="1"/>
  <c r="Q191" i="1"/>
  <c r="R190" i="1"/>
  <c r="Q190" i="1"/>
  <c r="R189" i="1"/>
  <c r="Q189" i="1"/>
  <c r="R126" i="1"/>
  <c r="Q126" i="1"/>
  <c r="R125" i="1"/>
  <c r="Q125" i="1"/>
  <c r="R124" i="1"/>
  <c r="Q124" i="1"/>
  <c r="R123" i="1"/>
  <c r="Q123" i="1"/>
  <c r="R60" i="1"/>
  <c r="Q60" i="1"/>
  <c r="R59" i="1"/>
  <c r="Q59" i="1"/>
  <c r="R58" i="1"/>
  <c r="Q58" i="1"/>
  <c r="R57" i="1"/>
  <c r="Q57" i="1"/>
  <c r="R60" i="10"/>
  <c r="R192" i="8"/>
  <c r="Q192" i="8"/>
  <c r="R126" i="11"/>
  <c r="Q126" i="11"/>
  <c r="R125" i="11"/>
  <c r="R126" i="12"/>
  <c r="Q126" i="12"/>
  <c r="R125" i="12"/>
  <c r="R126" i="13"/>
  <c r="Q126" i="13"/>
  <c r="R125" i="13"/>
  <c r="R60" i="14"/>
  <c r="R60" i="15"/>
  <c r="R60" i="16"/>
  <c r="R63" i="16"/>
  <c r="Q63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R5" i="16"/>
  <c r="Q5" i="16"/>
  <c r="R4" i="16"/>
  <c r="R2" i="16" s="1"/>
  <c r="Q4" i="16"/>
  <c r="P2" i="16"/>
  <c r="O2" i="16"/>
  <c r="N2" i="16"/>
  <c r="M2" i="16"/>
  <c r="L2" i="16"/>
  <c r="K2" i="16"/>
  <c r="J2" i="16"/>
  <c r="I2" i="16"/>
  <c r="H2" i="16"/>
  <c r="G2" i="16"/>
  <c r="F2" i="16"/>
  <c r="E2" i="16"/>
  <c r="Q65" i="15"/>
  <c r="R64" i="15"/>
  <c r="Q64" i="15"/>
  <c r="R63" i="15"/>
  <c r="Q63" i="15"/>
  <c r="R54" i="15"/>
  <c r="Q54" i="15"/>
  <c r="R53" i="15"/>
  <c r="Q53" i="15"/>
  <c r="R52" i="15"/>
  <c r="Q52" i="15"/>
  <c r="R51" i="15"/>
  <c r="Q51" i="15"/>
  <c r="R50" i="15"/>
  <c r="Q50" i="15"/>
  <c r="R49" i="15"/>
  <c r="Q49" i="15"/>
  <c r="R41" i="15"/>
  <c r="Q41" i="15"/>
  <c r="R14" i="15"/>
  <c r="Q14" i="15"/>
  <c r="R12" i="15"/>
  <c r="Q12" i="15"/>
  <c r="R5" i="15"/>
  <c r="Q5" i="15"/>
  <c r="R4" i="15"/>
  <c r="Q4" i="15"/>
  <c r="P2" i="15"/>
  <c r="O2" i="15"/>
  <c r="N2" i="15"/>
  <c r="M2" i="15"/>
  <c r="L2" i="15"/>
  <c r="K2" i="15"/>
  <c r="J2" i="15"/>
  <c r="I2" i="15"/>
  <c r="H2" i="15"/>
  <c r="G2" i="15"/>
  <c r="F2" i="15"/>
  <c r="E2" i="15"/>
  <c r="Q64" i="14"/>
  <c r="R63" i="14"/>
  <c r="Q63" i="14"/>
  <c r="R54" i="14"/>
  <c r="Q54" i="14"/>
  <c r="R53" i="14"/>
  <c r="Q53" i="14"/>
  <c r="R52" i="14"/>
  <c r="Q52" i="14"/>
  <c r="R51" i="14"/>
  <c r="Q51" i="14"/>
  <c r="R50" i="14"/>
  <c r="Q50" i="14"/>
  <c r="R49" i="14"/>
  <c r="Q49" i="14"/>
  <c r="R41" i="14"/>
  <c r="Q41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R28" i="14"/>
  <c r="Q28" i="14"/>
  <c r="R27" i="14"/>
  <c r="Q27" i="14"/>
  <c r="R26" i="14"/>
  <c r="Q26" i="14"/>
  <c r="R25" i="14"/>
  <c r="Q25" i="14"/>
  <c r="R24" i="14"/>
  <c r="Q24" i="14"/>
  <c r="R14" i="14"/>
  <c r="Q14" i="14"/>
  <c r="R13" i="14"/>
  <c r="Q13" i="14"/>
  <c r="R12" i="14"/>
  <c r="Q12" i="14"/>
  <c r="R5" i="14"/>
  <c r="Q5" i="14"/>
  <c r="R4" i="14"/>
  <c r="Q4" i="14"/>
  <c r="P2" i="14"/>
  <c r="O2" i="14"/>
  <c r="N2" i="14"/>
  <c r="M2" i="14"/>
  <c r="L2" i="14"/>
  <c r="K2" i="14"/>
  <c r="J2" i="14"/>
  <c r="I2" i="14"/>
  <c r="H2" i="14"/>
  <c r="G2" i="14"/>
  <c r="F2" i="14"/>
  <c r="E2" i="14"/>
  <c r="Q131" i="13"/>
  <c r="R130" i="13"/>
  <c r="Q130" i="13"/>
  <c r="R129" i="13"/>
  <c r="Q129" i="13"/>
  <c r="R120" i="13"/>
  <c r="Q120" i="13"/>
  <c r="R119" i="13"/>
  <c r="Q119" i="13"/>
  <c r="R118" i="13"/>
  <c r="Q118" i="13"/>
  <c r="R116" i="13"/>
  <c r="Q116" i="13"/>
  <c r="R115" i="13"/>
  <c r="Q115" i="13"/>
  <c r="R114" i="13"/>
  <c r="Q114" i="13"/>
  <c r="R113" i="13"/>
  <c r="Q113" i="13"/>
  <c r="R112" i="13"/>
  <c r="Q112" i="13"/>
  <c r="R111" i="13"/>
  <c r="Q111" i="13"/>
  <c r="R110" i="13"/>
  <c r="Q110" i="13"/>
  <c r="R109" i="13"/>
  <c r="Q109" i="13"/>
  <c r="R108" i="13"/>
  <c r="Q108" i="13"/>
  <c r="R107" i="13"/>
  <c r="Q107" i="13"/>
  <c r="R106" i="13"/>
  <c r="Q106" i="13"/>
  <c r="R105" i="13"/>
  <c r="Q105" i="13"/>
  <c r="R104" i="13"/>
  <c r="Q104" i="13"/>
  <c r="R103" i="13"/>
  <c r="Q103" i="13"/>
  <c r="R102" i="13"/>
  <c r="Q102" i="13"/>
  <c r="R101" i="13"/>
  <c r="Q101" i="13"/>
  <c r="R89" i="13"/>
  <c r="Q89" i="13"/>
  <c r="R88" i="13"/>
  <c r="Q88" i="13"/>
  <c r="R87" i="13"/>
  <c r="Q87" i="13"/>
  <c r="R86" i="13"/>
  <c r="Q86" i="13"/>
  <c r="R85" i="13"/>
  <c r="Q85" i="13"/>
  <c r="R84" i="13"/>
  <c r="Q84" i="13"/>
  <c r="R83" i="13"/>
  <c r="Q83" i="13"/>
  <c r="R82" i="13"/>
  <c r="Q82" i="13"/>
  <c r="R81" i="13"/>
  <c r="Q81" i="13"/>
  <c r="R80" i="13"/>
  <c r="Q80" i="13"/>
  <c r="R79" i="13"/>
  <c r="Q79" i="13"/>
  <c r="R78" i="13"/>
  <c r="Q78" i="13"/>
  <c r="R77" i="13"/>
  <c r="Q77" i="13"/>
  <c r="R76" i="13"/>
  <c r="Q76" i="13"/>
  <c r="R75" i="13"/>
  <c r="Q75" i="13"/>
  <c r="R74" i="13"/>
  <c r="Q74" i="13"/>
  <c r="R73" i="13"/>
  <c r="Q73" i="13"/>
  <c r="R72" i="13"/>
  <c r="Q72" i="13"/>
  <c r="R71" i="13"/>
  <c r="Q71" i="13"/>
  <c r="R70" i="13"/>
  <c r="Q70" i="13"/>
  <c r="P68" i="13"/>
  <c r="O68" i="13"/>
  <c r="N68" i="13"/>
  <c r="R65" i="13"/>
  <c r="Q65" i="13"/>
  <c r="R64" i="13"/>
  <c r="Q64" i="13"/>
  <c r="R63" i="13"/>
  <c r="Q63" i="13"/>
  <c r="R54" i="13"/>
  <c r="Q54" i="13"/>
  <c r="R53" i="13"/>
  <c r="Q53" i="13"/>
  <c r="R52" i="13"/>
  <c r="Q52" i="13"/>
  <c r="R51" i="13"/>
  <c r="Q51" i="13"/>
  <c r="R50" i="13"/>
  <c r="Q50" i="13"/>
  <c r="R49" i="13"/>
  <c r="Q49" i="13"/>
  <c r="R48" i="13"/>
  <c r="Q48" i="13"/>
  <c r="R47" i="13"/>
  <c r="Q47" i="13"/>
  <c r="R46" i="13"/>
  <c r="Q46" i="13"/>
  <c r="R45" i="13"/>
  <c r="Q45" i="13"/>
  <c r="R44" i="13"/>
  <c r="Q44" i="13"/>
  <c r="R43" i="13"/>
  <c r="Q43" i="13"/>
  <c r="R42" i="13"/>
  <c r="Q42" i="13"/>
  <c r="R41" i="13"/>
  <c r="Q41" i="13"/>
  <c r="R40" i="13"/>
  <c r="Q40" i="13"/>
  <c r="R39" i="13"/>
  <c r="Q39" i="13"/>
  <c r="R38" i="13"/>
  <c r="Q38" i="13"/>
  <c r="R37" i="13"/>
  <c r="Q37" i="13"/>
  <c r="R36" i="13"/>
  <c r="Q36" i="13"/>
  <c r="R35" i="13"/>
  <c r="Q35" i="13"/>
  <c r="R34" i="13"/>
  <c r="Q34" i="13"/>
  <c r="R33" i="13"/>
  <c r="Q33" i="13"/>
  <c r="R32" i="13"/>
  <c r="Q32" i="13"/>
  <c r="R31" i="13"/>
  <c r="Q31" i="13"/>
  <c r="R30" i="13"/>
  <c r="Q30" i="13"/>
  <c r="R29" i="13"/>
  <c r="Q29" i="13"/>
  <c r="R28" i="13"/>
  <c r="Q28" i="13"/>
  <c r="R27" i="13"/>
  <c r="Q27" i="13"/>
  <c r="R26" i="13"/>
  <c r="Q26" i="13"/>
  <c r="R25" i="13"/>
  <c r="Q25" i="13"/>
  <c r="R24" i="13"/>
  <c r="Q24" i="13"/>
  <c r="R23" i="13"/>
  <c r="Q23" i="13"/>
  <c r="R22" i="13"/>
  <c r="Q22" i="13"/>
  <c r="R21" i="13"/>
  <c r="Q21" i="13"/>
  <c r="R20" i="13"/>
  <c r="Q20" i="13"/>
  <c r="R19" i="13"/>
  <c r="Q19" i="13"/>
  <c r="R18" i="13"/>
  <c r="Q18" i="13"/>
  <c r="R17" i="13"/>
  <c r="Q17" i="13"/>
  <c r="R16" i="13"/>
  <c r="Q16" i="13"/>
  <c r="R15" i="13"/>
  <c r="Q15" i="13"/>
  <c r="R14" i="13"/>
  <c r="Q14" i="13"/>
  <c r="R13" i="13"/>
  <c r="Q13" i="13"/>
  <c r="R12" i="13"/>
  <c r="Q12" i="13"/>
  <c r="R11" i="13"/>
  <c r="Q11" i="13"/>
  <c r="R10" i="13"/>
  <c r="Q10" i="13"/>
  <c r="R9" i="13"/>
  <c r="Q9" i="13"/>
  <c r="R8" i="13"/>
  <c r="Q8" i="13"/>
  <c r="R7" i="13"/>
  <c r="Q7" i="13"/>
  <c r="R6" i="13"/>
  <c r="Q6" i="13"/>
  <c r="R5" i="13"/>
  <c r="Q5" i="13"/>
  <c r="R4" i="13"/>
  <c r="Q4" i="13"/>
  <c r="P2" i="13"/>
  <c r="O2" i="13"/>
  <c r="N2" i="13"/>
  <c r="M2" i="13"/>
  <c r="L2" i="13"/>
  <c r="K2" i="13"/>
  <c r="J2" i="13"/>
  <c r="I2" i="13"/>
  <c r="H2" i="13"/>
  <c r="G2" i="13"/>
  <c r="F2" i="13"/>
  <c r="E2" i="13"/>
  <c r="Q130" i="12"/>
  <c r="R129" i="12"/>
  <c r="Q129" i="12"/>
  <c r="R120" i="12"/>
  <c r="Q120" i="12"/>
  <c r="R119" i="12"/>
  <c r="Q119" i="12"/>
  <c r="R118" i="12"/>
  <c r="Q118" i="12"/>
  <c r="R116" i="12"/>
  <c r="Q116" i="12"/>
  <c r="R115" i="12"/>
  <c r="Q115" i="12"/>
  <c r="R114" i="12"/>
  <c r="Q114" i="12"/>
  <c r="R113" i="12"/>
  <c r="Q113" i="12"/>
  <c r="R112" i="12"/>
  <c r="Q112" i="12"/>
  <c r="R111" i="12"/>
  <c r="Q111" i="12"/>
  <c r="R110" i="12"/>
  <c r="Q110" i="12"/>
  <c r="R109" i="12"/>
  <c r="Q109" i="12"/>
  <c r="R108" i="12"/>
  <c r="Q108" i="12"/>
  <c r="R107" i="12"/>
  <c r="Q107" i="12"/>
  <c r="R106" i="12"/>
  <c r="Q106" i="12"/>
  <c r="R105" i="12"/>
  <c r="Q105" i="12"/>
  <c r="R104" i="12"/>
  <c r="Q104" i="12"/>
  <c r="R103" i="12"/>
  <c r="Q103" i="12"/>
  <c r="R102" i="12"/>
  <c r="Q102" i="12"/>
  <c r="R101" i="12"/>
  <c r="Q101" i="12"/>
  <c r="R89" i="12"/>
  <c r="Q89" i="12"/>
  <c r="R88" i="12"/>
  <c r="Q88" i="12"/>
  <c r="R87" i="12"/>
  <c r="Q87" i="12"/>
  <c r="R86" i="12"/>
  <c r="Q86" i="12"/>
  <c r="R85" i="12"/>
  <c r="Q85" i="12"/>
  <c r="R84" i="12"/>
  <c r="Q84" i="12"/>
  <c r="R83" i="12"/>
  <c r="Q83" i="12"/>
  <c r="R82" i="12"/>
  <c r="Q82" i="12"/>
  <c r="R81" i="12"/>
  <c r="Q81" i="12"/>
  <c r="R80" i="12"/>
  <c r="Q80" i="12"/>
  <c r="R79" i="12"/>
  <c r="Q79" i="12"/>
  <c r="R78" i="12"/>
  <c r="Q78" i="12"/>
  <c r="R77" i="12"/>
  <c r="Q77" i="12"/>
  <c r="R76" i="12"/>
  <c r="Q76" i="12"/>
  <c r="R75" i="12"/>
  <c r="Q75" i="12"/>
  <c r="R74" i="12"/>
  <c r="Q74" i="12"/>
  <c r="R73" i="12"/>
  <c r="Q73" i="12"/>
  <c r="R72" i="12"/>
  <c r="Q72" i="12"/>
  <c r="R71" i="12"/>
  <c r="Q71" i="12"/>
  <c r="R70" i="12"/>
  <c r="Q70" i="12"/>
  <c r="P68" i="12"/>
  <c r="O68" i="12"/>
  <c r="N68" i="12"/>
  <c r="M68" i="12"/>
  <c r="R65" i="12"/>
  <c r="Q65" i="12"/>
  <c r="R64" i="12"/>
  <c r="Q64" i="12"/>
  <c r="R63" i="12"/>
  <c r="Q63" i="12"/>
  <c r="R54" i="12"/>
  <c r="Q54" i="12"/>
  <c r="R53" i="12"/>
  <c r="Q53" i="12"/>
  <c r="R52" i="12"/>
  <c r="Q52" i="12"/>
  <c r="R51" i="12"/>
  <c r="Q51" i="12"/>
  <c r="R50" i="12"/>
  <c r="Q50" i="12"/>
  <c r="R49" i="12"/>
  <c r="Q49" i="12"/>
  <c r="R48" i="12"/>
  <c r="Q48" i="12"/>
  <c r="R47" i="12"/>
  <c r="Q47" i="12"/>
  <c r="R46" i="12"/>
  <c r="Q46" i="12"/>
  <c r="R45" i="12"/>
  <c r="Q45" i="12"/>
  <c r="R44" i="12"/>
  <c r="Q44" i="12"/>
  <c r="R43" i="12"/>
  <c r="Q43" i="12"/>
  <c r="R42" i="12"/>
  <c r="Q42" i="12"/>
  <c r="R41" i="12"/>
  <c r="Q41" i="12"/>
  <c r="R40" i="12"/>
  <c r="Q40" i="12"/>
  <c r="R39" i="12"/>
  <c r="Q39" i="12"/>
  <c r="R38" i="12"/>
  <c r="Q38" i="12"/>
  <c r="R37" i="12"/>
  <c r="Q37" i="12"/>
  <c r="R36" i="12"/>
  <c r="Q36" i="12"/>
  <c r="R35" i="12"/>
  <c r="Q35" i="12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Q25" i="12"/>
  <c r="R24" i="12"/>
  <c r="Q24" i="12"/>
  <c r="R23" i="12"/>
  <c r="Q23" i="12"/>
  <c r="R22" i="12"/>
  <c r="Q22" i="12"/>
  <c r="R21" i="12"/>
  <c r="Q21" i="12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1" i="12"/>
  <c r="Q11" i="12"/>
  <c r="R10" i="12"/>
  <c r="Q10" i="12"/>
  <c r="R9" i="12"/>
  <c r="Q9" i="12"/>
  <c r="R8" i="12"/>
  <c r="Q8" i="12"/>
  <c r="R7" i="12"/>
  <c r="Q7" i="12"/>
  <c r="R6" i="12"/>
  <c r="Q6" i="12"/>
  <c r="R5" i="12"/>
  <c r="Q5" i="12"/>
  <c r="R4" i="12"/>
  <c r="Q4" i="12"/>
  <c r="P2" i="12"/>
  <c r="O2" i="12"/>
  <c r="N2" i="12"/>
  <c r="M2" i="12"/>
  <c r="L2" i="12"/>
  <c r="K2" i="12"/>
  <c r="J2" i="12"/>
  <c r="I2" i="12"/>
  <c r="H2" i="12"/>
  <c r="G2" i="12"/>
  <c r="F2" i="12"/>
  <c r="E2" i="12"/>
  <c r="R130" i="11"/>
  <c r="Q130" i="11"/>
  <c r="R129" i="11"/>
  <c r="Q129" i="11"/>
  <c r="R120" i="11"/>
  <c r="Q120" i="11"/>
  <c r="R119" i="11"/>
  <c r="Q119" i="11"/>
  <c r="R118" i="11"/>
  <c r="Q118" i="11"/>
  <c r="R116" i="11"/>
  <c r="Q116" i="11"/>
  <c r="R115" i="11"/>
  <c r="Q115" i="11"/>
  <c r="R114" i="11"/>
  <c r="Q114" i="11"/>
  <c r="R113" i="11"/>
  <c r="Q113" i="11"/>
  <c r="R112" i="11"/>
  <c r="Q112" i="11"/>
  <c r="R111" i="11"/>
  <c r="Q111" i="11"/>
  <c r="R110" i="11"/>
  <c r="Q110" i="11"/>
  <c r="R109" i="11"/>
  <c r="Q109" i="11"/>
  <c r="R108" i="11"/>
  <c r="Q108" i="11"/>
  <c r="R107" i="11"/>
  <c r="Q107" i="11"/>
  <c r="R106" i="11"/>
  <c r="Q106" i="11"/>
  <c r="R105" i="11"/>
  <c r="Q105" i="11"/>
  <c r="R104" i="11"/>
  <c r="Q104" i="11"/>
  <c r="R103" i="11"/>
  <c r="Q103" i="11"/>
  <c r="R102" i="11"/>
  <c r="Q102" i="11"/>
  <c r="R101" i="11"/>
  <c r="Q101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R83" i="11"/>
  <c r="Q83" i="11"/>
  <c r="R82" i="11"/>
  <c r="Q82" i="11"/>
  <c r="R81" i="11"/>
  <c r="Q81" i="11"/>
  <c r="R80" i="11"/>
  <c r="Q80" i="11"/>
  <c r="R79" i="11"/>
  <c r="Q79" i="11"/>
  <c r="R78" i="11"/>
  <c r="Q78" i="11"/>
  <c r="R77" i="11"/>
  <c r="Q77" i="11"/>
  <c r="R76" i="11"/>
  <c r="Q76" i="11"/>
  <c r="R75" i="11"/>
  <c r="Q75" i="11"/>
  <c r="R74" i="11"/>
  <c r="Q74" i="11"/>
  <c r="R73" i="11"/>
  <c r="Q73" i="11"/>
  <c r="R72" i="11"/>
  <c r="Q72" i="11"/>
  <c r="R71" i="11"/>
  <c r="Q71" i="11"/>
  <c r="R70" i="11"/>
  <c r="Q70" i="11"/>
  <c r="P68" i="11"/>
  <c r="O68" i="11"/>
  <c r="R65" i="11"/>
  <c r="Q65" i="11"/>
  <c r="R64" i="11"/>
  <c r="Q64" i="11"/>
  <c r="R63" i="11"/>
  <c r="Q63" i="11"/>
  <c r="R54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R43" i="11"/>
  <c r="Q43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R31" i="11"/>
  <c r="Q31" i="11"/>
  <c r="R30" i="11"/>
  <c r="Q30" i="11"/>
  <c r="R29" i="11"/>
  <c r="Q29" i="11"/>
  <c r="R28" i="11"/>
  <c r="Q28" i="11"/>
  <c r="R27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5" i="11"/>
  <c r="Q5" i="11"/>
  <c r="R4" i="11"/>
  <c r="Q4" i="11"/>
  <c r="P2" i="11"/>
  <c r="O2" i="11"/>
  <c r="N2" i="11"/>
  <c r="M2" i="11"/>
  <c r="L2" i="11"/>
  <c r="K2" i="11"/>
  <c r="J2" i="11"/>
  <c r="I2" i="11"/>
  <c r="H2" i="11"/>
  <c r="G2" i="11"/>
  <c r="F2" i="11"/>
  <c r="E2" i="11"/>
  <c r="R196" i="8"/>
  <c r="Q196" i="8"/>
  <c r="R195" i="8"/>
  <c r="Q195" i="8"/>
  <c r="R186" i="8"/>
  <c r="Q186" i="8"/>
  <c r="R185" i="8"/>
  <c r="Q185" i="8"/>
  <c r="R184" i="8"/>
  <c r="Q184" i="8"/>
  <c r="R182" i="8"/>
  <c r="Q182" i="8"/>
  <c r="R181" i="8"/>
  <c r="Q181" i="8"/>
  <c r="R180" i="8"/>
  <c r="Q180" i="8"/>
  <c r="R179" i="8"/>
  <c r="Q179" i="8"/>
  <c r="R178" i="8"/>
  <c r="Q178" i="8"/>
  <c r="R177" i="8"/>
  <c r="Q177" i="8"/>
  <c r="R176" i="8"/>
  <c r="Q176" i="8"/>
  <c r="R175" i="8"/>
  <c r="Q175" i="8"/>
  <c r="R174" i="8"/>
  <c r="Q174" i="8"/>
  <c r="R173" i="8"/>
  <c r="Q173" i="8"/>
  <c r="R172" i="8"/>
  <c r="Q172" i="8"/>
  <c r="R171" i="8"/>
  <c r="Q171" i="8"/>
  <c r="R170" i="8"/>
  <c r="Q170" i="8"/>
  <c r="R169" i="8"/>
  <c r="Q169" i="8"/>
  <c r="R168" i="8"/>
  <c r="Q168" i="8"/>
  <c r="R167" i="8"/>
  <c r="Q167" i="8"/>
  <c r="R155" i="8"/>
  <c r="Q155" i="8"/>
  <c r="R154" i="8"/>
  <c r="Q154" i="8"/>
  <c r="R153" i="8"/>
  <c r="Q153" i="8"/>
  <c r="R152" i="8"/>
  <c r="Q152" i="8"/>
  <c r="R151" i="8"/>
  <c r="Q151" i="8"/>
  <c r="R150" i="8"/>
  <c r="Q150" i="8"/>
  <c r="R149" i="8"/>
  <c r="Q149" i="8"/>
  <c r="R148" i="8"/>
  <c r="Q148" i="8"/>
  <c r="R147" i="8"/>
  <c r="Q147" i="8"/>
  <c r="R146" i="8"/>
  <c r="Q146" i="8"/>
  <c r="R145" i="8"/>
  <c r="Q145" i="8"/>
  <c r="R144" i="8"/>
  <c r="Q144" i="8"/>
  <c r="R143" i="8"/>
  <c r="Q143" i="8"/>
  <c r="R142" i="8"/>
  <c r="Q142" i="8"/>
  <c r="R141" i="8"/>
  <c r="Q141" i="8"/>
  <c r="R140" i="8"/>
  <c r="Q140" i="8"/>
  <c r="R139" i="8"/>
  <c r="Q139" i="8"/>
  <c r="R138" i="8"/>
  <c r="Q138" i="8"/>
  <c r="R137" i="8"/>
  <c r="Q137" i="8"/>
  <c r="R136" i="8"/>
  <c r="Q136" i="8"/>
  <c r="R131" i="8"/>
  <c r="Q131" i="8"/>
  <c r="R130" i="8"/>
  <c r="Q130" i="8"/>
  <c r="R129" i="8"/>
  <c r="Q129" i="8"/>
  <c r="R120" i="8"/>
  <c r="Q120" i="8"/>
  <c r="R119" i="8"/>
  <c r="Q119" i="8"/>
  <c r="R118" i="8"/>
  <c r="Q118" i="8"/>
  <c r="R116" i="8"/>
  <c r="Q116" i="8"/>
  <c r="R115" i="8"/>
  <c r="Q115" i="8"/>
  <c r="R114" i="8"/>
  <c r="Q114" i="8"/>
  <c r="R113" i="8"/>
  <c r="Q113" i="8"/>
  <c r="R112" i="8"/>
  <c r="Q112" i="8"/>
  <c r="R111" i="8"/>
  <c r="Q111" i="8"/>
  <c r="R110" i="8"/>
  <c r="Q110" i="8"/>
  <c r="R109" i="8"/>
  <c r="Q109" i="8"/>
  <c r="R108" i="8"/>
  <c r="Q108" i="8"/>
  <c r="R107" i="8"/>
  <c r="Q107" i="8"/>
  <c r="R106" i="8"/>
  <c r="Q106" i="8"/>
  <c r="R105" i="8"/>
  <c r="Q105" i="8"/>
  <c r="R104" i="8"/>
  <c r="Q104" i="8"/>
  <c r="R103" i="8"/>
  <c r="Q103" i="8"/>
  <c r="R102" i="8"/>
  <c r="Q102" i="8"/>
  <c r="R101" i="8"/>
  <c r="Q101" i="8"/>
  <c r="R89" i="8"/>
  <c r="Q89" i="8"/>
  <c r="R88" i="8"/>
  <c r="Q88" i="8"/>
  <c r="R87" i="8"/>
  <c r="Q87" i="8"/>
  <c r="R86" i="8"/>
  <c r="Q86" i="8"/>
  <c r="R85" i="8"/>
  <c r="Q85" i="8"/>
  <c r="R84" i="8"/>
  <c r="Q84" i="8"/>
  <c r="R83" i="8"/>
  <c r="Q83" i="8"/>
  <c r="R82" i="8"/>
  <c r="Q82" i="8"/>
  <c r="R81" i="8"/>
  <c r="Q81" i="8"/>
  <c r="R80" i="8"/>
  <c r="Q80" i="8"/>
  <c r="R79" i="8"/>
  <c r="Q79" i="8"/>
  <c r="R78" i="8"/>
  <c r="Q78" i="8"/>
  <c r="R77" i="8"/>
  <c r="Q77" i="8"/>
  <c r="R76" i="8"/>
  <c r="Q76" i="8"/>
  <c r="R75" i="8"/>
  <c r="Q75" i="8"/>
  <c r="R74" i="8"/>
  <c r="Q74" i="8"/>
  <c r="R73" i="8"/>
  <c r="Q73" i="8"/>
  <c r="R72" i="8"/>
  <c r="Q72" i="8"/>
  <c r="R71" i="8"/>
  <c r="Q71" i="8"/>
  <c r="R70" i="8"/>
  <c r="Q70" i="8"/>
  <c r="R65" i="8"/>
  <c r="Q65" i="8"/>
  <c r="R64" i="8"/>
  <c r="Q64" i="8"/>
  <c r="R63" i="8"/>
  <c r="Q63" i="8"/>
  <c r="R54" i="8"/>
  <c r="Q54" i="8"/>
  <c r="R53" i="8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1" i="8"/>
  <c r="Q41" i="8"/>
  <c r="R40" i="8"/>
  <c r="Q40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Q23" i="8"/>
  <c r="R22" i="8"/>
  <c r="Q22" i="8"/>
  <c r="R21" i="8"/>
  <c r="Q21" i="8"/>
  <c r="R20" i="8"/>
  <c r="Q20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Q5" i="8"/>
  <c r="R4" i="8"/>
  <c r="Q4" i="8"/>
  <c r="P2" i="8"/>
  <c r="O2" i="8"/>
  <c r="N2" i="8"/>
  <c r="M2" i="8"/>
  <c r="L2" i="8"/>
  <c r="J2" i="8"/>
  <c r="I2" i="8"/>
  <c r="H2" i="8"/>
  <c r="G2" i="8"/>
  <c r="F2" i="8"/>
  <c r="E2" i="8"/>
  <c r="R65" i="10"/>
  <c r="Q65" i="10"/>
  <c r="R64" i="10"/>
  <c r="Q64" i="10"/>
  <c r="R63" i="10"/>
  <c r="Q63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P2" i="10"/>
  <c r="O2" i="10"/>
  <c r="N2" i="10"/>
  <c r="M2" i="10"/>
  <c r="L2" i="10"/>
  <c r="K2" i="10"/>
  <c r="J2" i="10"/>
  <c r="I2" i="10"/>
  <c r="H2" i="10"/>
  <c r="G2" i="10"/>
  <c r="F2" i="10"/>
  <c r="E2" i="10"/>
  <c r="R329" i="1"/>
  <c r="Q329" i="1"/>
  <c r="R328" i="1"/>
  <c r="Q328" i="1"/>
  <c r="R327" i="1"/>
  <c r="Q327" i="1"/>
  <c r="R318" i="1"/>
  <c r="Q318" i="1"/>
  <c r="R317" i="1"/>
  <c r="Q317" i="1"/>
  <c r="R316" i="1"/>
  <c r="Q316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3" i="1"/>
  <c r="Q263" i="1"/>
  <c r="R262" i="1"/>
  <c r="Q262" i="1"/>
  <c r="R261" i="1"/>
  <c r="Q261" i="1"/>
  <c r="R252" i="1"/>
  <c r="Q252" i="1"/>
  <c r="R251" i="1"/>
  <c r="Q251" i="1"/>
  <c r="R250" i="1"/>
  <c r="Q250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197" i="1"/>
  <c r="Q197" i="1"/>
  <c r="R196" i="1"/>
  <c r="Q196" i="1"/>
  <c r="R195" i="1"/>
  <c r="Q195" i="1"/>
  <c r="R186" i="1"/>
  <c r="Q186" i="1"/>
  <c r="R185" i="1"/>
  <c r="Q185" i="1"/>
  <c r="R184" i="1"/>
  <c r="Q184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1" i="1"/>
  <c r="Q131" i="1"/>
  <c r="R130" i="1"/>
  <c r="Q130" i="1"/>
  <c r="R129" i="1"/>
  <c r="Q129" i="1"/>
  <c r="R120" i="1"/>
  <c r="Q120" i="1"/>
  <c r="R119" i="1"/>
  <c r="Q119" i="1"/>
  <c r="R118" i="1"/>
  <c r="Q118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5" i="1"/>
  <c r="Q65" i="1"/>
  <c r="R64" i="1"/>
  <c r="Q64" i="1"/>
  <c r="R63" i="1"/>
  <c r="Q63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P2" i="1"/>
  <c r="O2" i="1"/>
  <c r="N2" i="1"/>
  <c r="M2" i="1"/>
  <c r="L2" i="1"/>
  <c r="K2" i="1"/>
  <c r="J2" i="1"/>
  <c r="I2" i="1"/>
  <c r="H2" i="1"/>
  <c r="G2" i="1"/>
  <c r="F2" i="1"/>
  <c r="E2" i="1"/>
  <c r="R197" i="8"/>
  <c r="Q197" i="8"/>
  <c r="R131" i="11"/>
  <c r="Q131" i="11"/>
  <c r="R131" i="12"/>
  <c r="Q131" i="12"/>
  <c r="R130" i="12"/>
  <c r="R131" i="13"/>
  <c r="R65" i="14"/>
  <c r="Q65" i="14"/>
  <c r="R64" i="14"/>
  <c r="R65" i="15"/>
  <c r="R65" i="16"/>
  <c r="Q65" i="16"/>
  <c r="R64" i="16"/>
  <c r="Q64" i="16"/>
  <c r="Q68" i="13" l="1"/>
  <c r="Q2" i="16"/>
  <c r="R2" i="15"/>
  <c r="Q2" i="14"/>
  <c r="R2" i="10"/>
  <c r="Q2" i="10"/>
  <c r="Q2" i="11"/>
  <c r="R266" i="1"/>
  <c r="Q134" i="8"/>
  <c r="Q68" i="8"/>
  <c r="R134" i="1"/>
  <c r="Q2" i="1"/>
  <c r="R2" i="1"/>
  <c r="Q2" i="15"/>
  <c r="R2" i="14"/>
  <c r="R68" i="12"/>
  <c r="Q68" i="12"/>
  <c r="Q2" i="12"/>
  <c r="R2" i="12"/>
  <c r="R68" i="13"/>
  <c r="R2" i="13"/>
  <c r="Q68" i="11"/>
  <c r="R68" i="11"/>
  <c r="Q2" i="13"/>
  <c r="R2" i="11"/>
  <c r="Q266" i="1"/>
  <c r="R134" i="8"/>
  <c r="R200" i="1"/>
  <c r="Q200" i="1"/>
  <c r="Q134" i="1"/>
  <c r="Q68" i="1"/>
  <c r="R68" i="1"/>
  <c r="R2" i="8"/>
  <c r="Q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66" authorId="0" shapeId="0" xr:uid="{A868EE05-839D-4532-B9E8-8B74126DAA8E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「第６水源　取水場」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72C8F478-2EC4-40CC-A32B-1E13C8FEC2A8}">
      <text>
        <r>
          <rPr>
            <b/>
            <sz val="9"/>
            <color indexed="81"/>
            <rFont val="MS P ゴシック"/>
            <family val="3"/>
            <charset val="128"/>
          </rPr>
          <t>修明高校の上台農場で、受水池の検査結果を知りたいと年に１回ほど問い合わせ来る予定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8" authorId="0" shapeId="0" xr:uid="{32C826C1-8E7E-412D-81C4-777E4584AA59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取水場№１」</t>
        </r>
      </text>
    </comment>
    <comment ref="B134" authorId="0" shapeId="0" xr:uid="{66758AA4-9B88-4C4A-8E99-1C039581102B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取水場№２」</t>
        </r>
      </text>
    </comment>
  </commentList>
</comments>
</file>

<file path=xl/sharedStrings.xml><?xml version="1.0" encoding="utf-8"?>
<sst xmlns="http://schemas.openxmlformats.org/spreadsheetml/2006/main" count="4076" uniqueCount="280">
  <si>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</si>
  <si>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</si>
  <si>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</si>
  <si>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</si>
  <si>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</si>
  <si>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</si>
  <si>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</si>
  <si>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</si>
  <si>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</si>
  <si>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</si>
  <si>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</si>
  <si>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</si>
  <si>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</si>
  <si>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</si>
  <si>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</si>
  <si>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</si>
  <si>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</si>
  <si>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</si>
  <si>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</si>
  <si>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</si>
  <si>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</si>
  <si>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</si>
  <si>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</si>
  <si>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</si>
  <si>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</si>
  <si>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</si>
  <si>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</si>
  <si>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</si>
  <si>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</si>
  <si>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</si>
  <si>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</si>
  <si>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</si>
  <si>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</si>
  <si>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</si>
  <si>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</si>
  <si>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</si>
  <si>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</si>
  <si>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</si>
  <si>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</si>
  <si>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</si>
  <si>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</si>
  <si>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</si>
  <si>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</si>
  <si>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</si>
  <si>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</si>
  <si>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</si>
  <si>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</si>
  <si>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</si>
  <si>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</si>
  <si>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</si>
  <si>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</si>
  <si>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</si>
  <si>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</si>
  <si>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</si>
  <si>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</si>
  <si>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</si>
  <si>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</si>
  <si>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</si>
  <si>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</si>
  <si>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</si>
  <si>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</si>
  <si>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</si>
  <si>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</si>
  <si>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</si>
  <si>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</si>
  <si>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</si>
  <si>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</si>
  <si>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</si>
  <si>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</si>
  <si>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</si>
  <si>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</si>
  <si>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</si>
  <si>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</si>
  <si>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</si>
  <si>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</si>
  <si>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</si>
  <si>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</si>
  <si>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</si>
  <si>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</si>
  <si>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</si>
  <si>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</si>
  <si>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</si>
  <si>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</si>
  <si>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</si>
  <si>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</si>
  <si>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</si>
  <si>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</si>
  <si>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</si>
  <si>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</si>
  <si>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</si>
  <si>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</si>
  <si>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</si>
  <si>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</si>
  <si>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</si>
  <si>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</si>
  <si>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</si>
  <si>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</si>
  <si>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</si>
  <si>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</si>
  <si>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</si>
  <si>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</si>
  <si>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</si>
  <si>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</si>
  <si>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</si>
  <si>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</si>
  <si>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</si>
  <si>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</si>
  <si>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</si>
  <si>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</si>
  <si>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</si>
  <si>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</si>
  <si>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</si>
  <si>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</si>
  <si>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</si>
  <si>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</si>
  <si>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</si>
  <si>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</si>
  <si>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</si>
  <si>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</si>
  <si>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</si>
  <si>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</si>
  <si>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</si>
  <si>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</si>
  <si>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</si>
  <si>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</si>
  <si>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</si>
  <si>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</si>
  <si>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</si>
  <si>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</si>
  <si>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</si>
  <si>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</si>
  <si>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</si>
  <si>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</si>
  <si>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</si>
  <si>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</si>
  <si>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</si>
  <si>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</si>
  <si>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</si>
  <si>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</si>
  <si>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</si>
  <si>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-</t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</si>
  <si>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</si>
  <si>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</si>
  <si>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</si>
  <si>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</si>
  <si>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</si>
  <si>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</si>
  <si>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</si>
  <si>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</si>
  <si>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</si>
  <si>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</si>
  <si>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</si>
  <si>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</si>
  <si>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</si>
  <si>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</si>
  <si>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</si>
  <si>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</si>
  <si>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</si>
  <si>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川前　（浄水）</t>
    <rPh sb="0" eb="2">
      <t>カワマエ</t>
    </rPh>
    <rPh sb="4" eb="6">
      <t>ジョウスイ</t>
    </rPh>
    <phoneticPr fontId="1"/>
  </si>
  <si>
    <t>高内　（浄水）</t>
    <rPh sb="0" eb="2">
      <t>タカウチ</t>
    </rPh>
    <rPh sb="4" eb="6">
      <t>ジョウスイ</t>
    </rPh>
    <phoneticPr fontId="1"/>
  </si>
  <si>
    <t>-</t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</si>
  <si>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</si>
  <si>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</si>
  <si>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</si>
  <si>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</si>
  <si>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</si>
  <si>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</si>
  <si>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</si>
  <si>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</si>
  <si>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</si>
  <si>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</si>
  <si>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</si>
  <si>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</si>
  <si>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</si>
  <si>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</si>
  <si>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</si>
  <si>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</si>
  <si>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</si>
  <si>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</si>
  <si>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</si>
  <si>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</si>
  <si>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</si>
  <si>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１月</t>
    <phoneticPr fontId="1"/>
  </si>
  <si>
    <t>３月</t>
    <phoneticPr fontId="1"/>
  </si>
  <si>
    <t xml:space="preserve"> </t>
    <phoneticPr fontId="1"/>
  </si>
  <si>
    <t xml:space="preserve"> </t>
    <phoneticPr fontId="2"/>
  </si>
  <si>
    <t>３月</t>
    <rPh sb="1" eb="2">
      <t>ガツ</t>
    </rPh>
    <phoneticPr fontId="1"/>
  </si>
  <si>
    <t>嫌気性芽胞菌　　　（個／100㎖）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</si>
  <si>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（MPN／100㎖）</t>
    <rPh sb="0" eb="3">
      <t>ダイチョウキン</t>
    </rPh>
    <phoneticPr fontId="2"/>
  </si>
  <si>
    <t>36</t>
    <phoneticPr fontId="1"/>
  </si>
  <si>
    <t>職員　　保菌検査</t>
    <rPh sb="0" eb="2">
      <t>ショクイン</t>
    </rPh>
    <rPh sb="4" eb="6">
      <t>ホキン</t>
    </rPh>
    <rPh sb="6" eb="8">
      <t>ケンサ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</si>
  <si>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</si>
  <si>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</si>
  <si>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-</t>
  </si>
  <si>
    <t>クリプトスポリジウム（原虫）（個／10Ｌ）</t>
    <rPh sb="11" eb="13">
      <t>ゲンチュウ</t>
    </rPh>
    <rPh sb="15" eb="16">
      <t>コ</t>
    </rPh>
    <phoneticPr fontId="2"/>
  </si>
  <si>
    <t>ジアルジア（個／10Ｌ）</t>
  </si>
  <si>
    <t>ジアルジア（個／10Ｌ）</t>
    <phoneticPr fontId="2"/>
  </si>
  <si>
    <t>検査項目名</t>
    <rPh sb="0" eb="2">
      <t>ケンサ</t>
    </rPh>
    <rPh sb="2" eb="4">
      <t>コウモク</t>
    </rPh>
    <rPh sb="4" eb="5">
      <t>メイ</t>
    </rPh>
    <phoneticPr fontId="2"/>
  </si>
  <si>
    <t>１回目
検　査</t>
    <rPh sb="1" eb="3">
      <t>カイメ</t>
    </rPh>
    <rPh sb="4" eb="5">
      <t>ケン</t>
    </rPh>
    <rPh sb="6" eb="7">
      <t>サ</t>
    </rPh>
    <phoneticPr fontId="1"/>
  </si>
  <si>
    <t>２回目
検　査</t>
    <rPh sb="1" eb="3">
      <t>カイメ</t>
    </rPh>
    <rPh sb="4" eb="5">
      <t>ケン</t>
    </rPh>
    <rPh sb="6" eb="7">
      <t>サ</t>
    </rPh>
    <phoneticPr fontId="1"/>
  </si>
  <si>
    <t>赤痢・サルモネラ　　</t>
    <rPh sb="0" eb="2">
      <t>セキリ</t>
    </rPh>
    <phoneticPr fontId="1"/>
  </si>
  <si>
    <t>単位；人</t>
    <rPh sb="0" eb="2">
      <t>タンイ</t>
    </rPh>
    <rPh sb="3" eb="4">
      <t>ニン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</si>
  <si>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</si>
  <si>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</si>
  <si>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臭気</t>
    <rPh sb="0" eb="2">
      <t>シュウキ</t>
    </rPh>
    <phoneticPr fontId="2"/>
  </si>
  <si>
    <t>実施日</t>
    <rPh sb="0" eb="3">
      <t>ジッシビ</t>
    </rPh>
    <phoneticPr fontId="1"/>
  </si>
  <si>
    <t>晴</t>
    <rPh sb="0" eb="1">
      <t>ハレ</t>
    </rPh>
    <phoneticPr fontId="2"/>
  </si>
  <si>
    <t>年度分水質検査委託に係る保菌検査実施記録</t>
    <rPh sb="0" eb="2">
      <t>ネンド</t>
    </rPh>
    <rPh sb="2" eb="3">
      <t>ブン</t>
    </rPh>
    <rPh sb="3" eb="5">
      <t>スイシツ</t>
    </rPh>
    <rPh sb="5" eb="7">
      <t>ケンサ</t>
    </rPh>
    <rPh sb="7" eb="9">
      <t>イタク</t>
    </rPh>
    <rPh sb="10" eb="11">
      <t>カカ</t>
    </rPh>
    <rPh sb="12" eb="14">
      <t>ホキン</t>
    </rPh>
    <rPh sb="14" eb="16">
      <t>ケンサ</t>
    </rPh>
    <rPh sb="16" eb="18">
      <t>ジッシ</t>
    </rPh>
    <rPh sb="18" eb="20">
      <t>キロク</t>
    </rPh>
    <phoneticPr fontId="1"/>
  </si>
  <si>
    <t>検出しない</t>
    <rPh sb="0" eb="2">
      <t>ケンシュツ</t>
    </rPh>
    <phoneticPr fontId="1"/>
  </si>
  <si>
    <t>0.5未満</t>
    <rPh sb="3" eb="5">
      <t>ミマン</t>
    </rPh>
    <phoneticPr fontId="1"/>
  </si>
  <si>
    <t>適合</t>
    <rPh sb="0" eb="2">
      <t>テキゴウ</t>
    </rPh>
    <phoneticPr fontId="1"/>
  </si>
  <si>
    <t>異常なし</t>
    <rPh sb="0" eb="2">
      <t>イジョウ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</si>
  <si>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</si>
  <si>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</si>
  <si>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判定しない</t>
    <rPh sb="0" eb="2">
      <t>ハンテイ</t>
    </rPh>
    <phoneticPr fontId="2"/>
  </si>
  <si>
    <t>0.3未満</t>
    <rPh sb="3" eb="5">
      <t>ミマン</t>
    </rPh>
    <phoneticPr fontId="1"/>
  </si>
  <si>
    <t>曇</t>
    <rPh sb="0" eb="1">
      <t>クモリ</t>
    </rPh>
    <phoneticPr fontId="2"/>
  </si>
  <si>
    <t>0.001未満</t>
    <rPh sb="5" eb="7">
      <t>ミマン</t>
    </rPh>
    <phoneticPr fontId="1"/>
  </si>
  <si>
    <t>0.06未満</t>
    <rPh sb="4" eb="6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</si>
  <si>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</si>
  <si>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</si>
  <si>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曇</t>
    <rPh sb="0" eb="1">
      <t>クモリ</t>
    </rPh>
    <phoneticPr fontId="1"/>
  </si>
  <si>
    <t>0.5未満</t>
    <rPh sb="3" eb="5">
      <t>ミマン</t>
    </rPh>
    <phoneticPr fontId="2"/>
  </si>
  <si>
    <t>※水道法施行規則第１６条の規定により、従事職員は６か月ごとに上記項目の保菌</t>
    <rPh sb="19" eb="21">
      <t>ジュウジ</t>
    </rPh>
    <rPh sb="21" eb="23">
      <t>ショクイン</t>
    </rPh>
    <phoneticPr fontId="1"/>
  </si>
  <si>
    <t>　検査を実施しています。</t>
    <rPh sb="1" eb="3">
      <t>ケンサ</t>
    </rPh>
    <phoneticPr fontId="1"/>
  </si>
  <si>
    <t>0.001未満</t>
    <phoneticPr fontId="2"/>
  </si>
  <si>
    <t>0.002未満</t>
    <phoneticPr fontId="2"/>
  </si>
  <si>
    <t>0.3未満</t>
    <rPh sb="3" eb="5">
      <t>ミマン</t>
    </rPh>
    <phoneticPr fontId="2"/>
  </si>
  <si>
    <t>晴</t>
    <rPh sb="0" eb="1">
      <t>ハレ</t>
    </rPh>
    <phoneticPr fontId="1"/>
  </si>
  <si>
    <t>上下水道課　　検査実施職員数</t>
    <rPh sb="0" eb="2">
      <t>ジョウゲ</t>
    </rPh>
    <rPh sb="2" eb="5">
      <t>スイドウカ</t>
    </rPh>
    <rPh sb="7" eb="9">
      <t>ケンサ</t>
    </rPh>
    <rPh sb="9" eb="11">
      <t>ジッシ</t>
    </rPh>
    <rPh sb="11" eb="14">
      <t>ショクインスウ</t>
    </rPh>
    <phoneticPr fontId="1"/>
  </si>
  <si>
    <t>検査結果　　　陽性反応報告件数</t>
    <rPh sb="0" eb="2">
      <t>ケンサ</t>
    </rPh>
    <rPh sb="2" eb="4">
      <t>ケッカ</t>
    </rPh>
    <rPh sb="7" eb="9">
      <t>ヨウセイ</t>
    </rPh>
    <rPh sb="9" eb="11">
      <t>ハンノウ</t>
    </rPh>
    <rPh sb="11" eb="13">
      <t>ホウコク</t>
    </rPh>
    <rPh sb="13" eb="15">
      <t>ケンスウ</t>
    </rPh>
    <phoneticPr fontId="1"/>
  </si>
  <si>
    <t>令和4</t>
    <rPh sb="0" eb="2">
      <t>レイワ</t>
    </rPh>
    <phoneticPr fontId="1"/>
  </si>
  <si>
    <t>0.06未満</t>
    <phoneticPr fontId="2"/>
  </si>
  <si>
    <t>0.003未満</t>
    <phoneticPr fontId="2"/>
  </si>
  <si>
    <t>0.008未満</t>
    <phoneticPr fontId="2"/>
  </si>
  <si>
    <t>6.2*10</t>
    <phoneticPr fontId="1"/>
  </si>
  <si>
    <t>雨</t>
    <rPh sb="0" eb="1">
      <t>アメ</t>
    </rPh>
    <phoneticPr fontId="2"/>
  </si>
  <si>
    <t>曇</t>
  </si>
  <si>
    <t>0.001未満</t>
  </si>
  <si>
    <t>0.002未満</t>
  </si>
  <si>
    <t>0.004未満</t>
  </si>
  <si>
    <t>0.1未満</t>
  </si>
  <si>
    <t>0.0002未満</t>
  </si>
  <si>
    <t>0.005未満</t>
  </si>
  <si>
    <t>0.06未満</t>
  </si>
  <si>
    <t>0.003未満</t>
  </si>
  <si>
    <t>0.003未満</t>
    <rPh sb="5" eb="7">
      <t>ミマン</t>
    </rPh>
    <phoneticPr fontId="2"/>
  </si>
  <si>
    <t>0.008未満</t>
  </si>
  <si>
    <t>0.01未満</t>
    <rPh sb="4" eb="6">
      <t>ミマン</t>
    </rPh>
    <phoneticPr fontId="1"/>
  </si>
  <si>
    <t>0.02未満</t>
  </si>
  <si>
    <t>0.03未満</t>
  </si>
  <si>
    <t>0.01未満</t>
  </si>
  <si>
    <t>0.000001未満</t>
  </si>
  <si>
    <t>0.0005未満</t>
  </si>
  <si>
    <t>1.0未満</t>
    <rPh sb="3" eb="5">
      <t>ミマン</t>
    </rPh>
    <phoneticPr fontId="2"/>
  </si>
  <si>
    <t>晴</t>
  </si>
  <si>
    <t>0.02未満</t>
    <rPh sb="4" eb="6">
      <t>ミマン</t>
    </rPh>
    <phoneticPr fontId="1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</si>
  <si>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1"/>
  </si>
  <si>
    <t>雨</t>
  </si>
  <si>
    <t>1.0未満</t>
    <rPh sb="3" eb="5">
      <t>ミマン</t>
    </rPh>
    <phoneticPr fontId="1"/>
  </si>
  <si>
    <t>検出</t>
    <rPh sb="0" eb="2">
      <t>ケンシュツ</t>
    </rPh>
    <phoneticPr fontId="2"/>
  </si>
  <si>
    <t>判定しない</t>
    <rPh sb="0" eb="2">
      <t>ハンテイ</t>
    </rPh>
    <phoneticPr fontId="1"/>
  </si>
  <si>
    <t>月日</t>
    <rPh sb="0" eb="2">
      <t>ガッピ</t>
    </rPh>
    <phoneticPr fontId="1"/>
  </si>
  <si>
    <t>㎎/ⅼ</t>
    <phoneticPr fontId="1"/>
  </si>
  <si>
    <t>0.004未満</t>
    <phoneticPr fontId="2"/>
  </si>
  <si>
    <t>0.1未満</t>
    <phoneticPr fontId="2"/>
  </si>
  <si>
    <t>0.0002未満</t>
    <phoneticPr fontId="2"/>
  </si>
  <si>
    <t>0.005未満</t>
    <phoneticPr fontId="2"/>
  </si>
  <si>
    <t>0.03未満</t>
    <phoneticPr fontId="1"/>
  </si>
  <si>
    <t>0.01未満</t>
    <phoneticPr fontId="1"/>
  </si>
  <si>
    <t>0.02未満</t>
    <phoneticPr fontId="1"/>
  </si>
  <si>
    <t>0.000001未満</t>
    <phoneticPr fontId="1"/>
  </si>
  <si>
    <t>0.002未満</t>
    <phoneticPr fontId="1"/>
  </si>
  <si>
    <t>0.0005未満</t>
    <phoneticPr fontId="1"/>
  </si>
  <si>
    <t>1.9*10</t>
    <phoneticPr fontId="1"/>
  </si>
  <si>
    <t>0.08未満</t>
    <phoneticPr fontId="2"/>
  </si>
  <si>
    <t>1.3*10</t>
  </si>
  <si>
    <t>雪</t>
    <rPh sb="0" eb="1">
      <t>ユキ</t>
    </rPh>
    <phoneticPr fontId="2"/>
  </si>
  <si>
    <t>雪</t>
  </si>
  <si>
    <t>雪</t>
    <rPh sb="0" eb="1">
      <t>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</si>
</sst>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  <numFmt numFmtId="186" formatCode="0.0_);[Red]\(0.0\)"/>
    <numFmt numFmtId="187" formatCode="m&quot;月&quot;d&quot;日&quot;;@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center" vertical="center" shrinkToFit="1"/>
    </xf>
    <xf numFmtId="181" fontId="5" fillId="0" borderId="1" xfId="0" applyNumberFormat="1" applyFont="1" applyBorder="1" applyAlignment="1">
      <alignment horizontal="center" vertical="center" shrinkToFit="1"/>
    </xf>
    <xf numFmtId="182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83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185" fontId="5" fillId="0" borderId="1" xfId="0" applyNumberFormat="1" applyFont="1" applyBorder="1" applyAlignment="1">
      <alignment horizontal="center" vertical="center" shrinkToFit="1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86" fontId="4" fillId="0" borderId="1" xfId="0" applyNumberFormat="1" applyFont="1" applyBorder="1" applyAlignment="1">
      <alignment vertical="center"/>
    </xf>
    <xf numFmtId="186" fontId="5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6" fontId="9" fillId="9" borderId="1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87" fontId="5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&#12288;&#27700;&#36074;&#26908;&#26619;&#32080;&#2652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4&#12288;&#27700;&#36074;&#26908;&#26619;&#32080;&#265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沢・第６"/>
      <sheetName val="棚倉受水池"/>
      <sheetName val="第５給水栓"/>
      <sheetName val="山岡"/>
      <sheetName val="高野西部"/>
      <sheetName val="瀬ヶ野"/>
      <sheetName val="戸中川前"/>
      <sheetName val="戸中高内"/>
      <sheetName val="職員保菌検査"/>
      <sheetName val="職員保菌検査 (2)"/>
      <sheetName val="山岡使用開始届５１項目"/>
    </sheetNames>
    <sheetDataSet>
      <sheetData sheetId="0">
        <row r="62">
          <cell r="E62">
            <v>44671</v>
          </cell>
          <cell r="F62">
            <v>44706</v>
          </cell>
          <cell r="G62">
            <v>44727</v>
          </cell>
          <cell r="H62">
            <v>44762</v>
          </cell>
          <cell r="I62">
            <v>44796</v>
          </cell>
          <cell r="J62">
            <v>44825</v>
          </cell>
        </row>
        <row r="66">
          <cell r="E66" t="str">
            <v>曇</v>
          </cell>
          <cell r="F66" t="str">
            <v>晴</v>
          </cell>
          <cell r="G66" t="str">
            <v>雨</v>
          </cell>
          <cell r="H66" t="str">
            <v>曇</v>
          </cell>
          <cell r="I66" t="str">
            <v>晴</v>
          </cell>
          <cell r="J66" t="str">
            <v>曇</v>
          </cell>
        </row>
        <row r="132">
          <cell r="F132" t="str">
            <v>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沢・第６"/>
      <sheetName val="棚倉受水池"/>
      <sheetName val="第５給水栓"/>
      <sheetName val="山岡"/>
      <sheetName val="高野西部"/>
      <sheetName val="瀬ヶ野"/>
      <sheetName val="戸中川前"/>
      <sheetName val="戸中高内"/>
      <sheetName val="職員保菌検査"/>
      <sheetName val="職員保菌検査 (2)"/>
      <sheetName val="山岡使用開始届５１項目"/>
    </sheetNames>
    <sheetDataSet>
      <sheetData sheetId="0">
        <row r="62">
          <cell r="G62">
            <v>44727</v>
          </cell>
        </row>
        <row r="66">
          <cell r="G66" t="str">
            <v>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32"/>
  <sheetViews>
    <sheetView view="pageBreakPreview" zoomScale="70" zoomScaleNormal="10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3" sqref="O3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 ht="13.15" customHeight="1">
      <c r="A1" s="7">
        <v>1</v>
      </c>
      <c r="B1" s="48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6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80" t="s">
        <v>143</v>
      </c>
      <c r="B2" s="47" t="s">
        <v>153</v>
      </c>
      <c r="C2" s="7"/>
      <c r="D2" s="7" t="s">
        <v>139</v>
      </c>
      <c r="E2" s="7">
        <f>SUBTOTAL(3,E4:E54)</f>
        <v>10</v>
      </c>
      <c r="F2" s="7">
        <f t="shared" ref="F2:R2" si="0">SUBTOTAL(3,F4:F54)</f>
        <v>24</v>
      </c>
      <c r="G2" s="7">
        <f t="shared" si="0"/>
        <v>10</v>
      </c>
      <c r="H2" s="7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7">
        <f t="shared" ref="L2" si="1">SUBTOTAL(3,L4:L54)</f>
        <v>24</v>
      </c>
      <c r="M2" s="7">
        <f t="shared" si="0"/>
        <v>10</v>
      </c>
      <c r="N2" s="7">
        <f t="shared" si="0"/>
        <v>10</v>
      </c>
      <c r="O2" s="7">
        <f t="shared" si="0"/>
        <v>24</v>
      </c>
      <c r="P2" s="7">
        <f t="shared" si="0"/>
        <v>10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4" t="s">
        <v>142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134</v>
      </c>
      <c r="F5" s="3" t="s">
        <v>134</v>
      </c>
      <c r="G5" s="3" t="s">
        <v>134</v>
      </c>
      <c r="H5" s="3" t="s">
        <v>134</v>
      </c>
      <c r="I5" s="3" t="s">
        <v>134</v>
      </c>
      <c r="J5" s="3" t="s">
        <v>134</v>
      </c>
      <c r="K5" s="3" t="s">
        <v>134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238</v>
      </c>
      <c r="J8" s="3"/>
      <c r="K8" s="3"/>
      <c r="L8" s="3"/>
      <c r="M8" s="3"/>
      <c r="N8" s="3"/>
      <c r="O8" s="3"/>
      <c r="P8" s="3"/>
      <c r="Q8" s="3" t="str">
        <f t="shared" si="2"/>
        <v>0.001未満</v>
      </c>
      <c r="R8" s="3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 t="s">
        <v>238</v>
      </c>
      <c r="J9" s="3"/>
      <c r="K9" s="3"/>
      <c r="L9" s="3"/>
      <c r="M9" s="3"/>
      <c r="N9" s="3"/>
      <c r="O9" s="3"/>
      <c r="P9" s="3"/>
      <c r="Q9" s="3" t="str">
        <f t="shared" si="2"/>
        <v>0.001未満</v>
      </c>
      <c r="R9" s="3" t="str">
        <f t="shared" si="3"/>
        <v>0.001未満</v>
      </c>
    </row>
    <row r="10" spans="1:18">
      <c r="A10" s="41" t="s">
        <v>68</v>
      </c>
      <c r="B10" s="42" t="s">
        <v>7</v>
      </c>
      <c r="C10" s="10">
        <v>0.01</v>
      </c>
      <c r="D10" s="6">
        <v>1E-3</v>
      </c>
      <c r="E10" s="3"/>
      <c r="F10" s="3"/>
      <c r="G10" s="3"/>
      <c r="H10" s="3"/>
      <c r="I10" s="3">
        <v>1E-3</v>
      </c>
      <c r="J10" s="3"/>
      <c r="K10" s="3"/>
      <c r="L10" s="3"/>
      <c r="M10" s="3"/>
      <c r="N10" s="3"/>
      <c r="O10" s="3"/>
      <c r="P10" s="3"/>
      <c r="Q10" s="3">
        <f t="shared" si="2"/>
        <v>1E-3</v>
      </c>
      <c r="R10" s="3">
        <f t="shared" si="3"/>
        <v>1E-3</v>
      </c>
    </row>
    <row r="11" spans="1:18">
      <c r="A11" s="41" t="s">
        <v>69</v>
      </c>
      <c r="B11" s="42" t="s">
        <v>8</v>
      </c>
      <c r="C11" s="10">
        <v>0.05</v>
      </c>
      <c r="D11" s="6">
        <v>5.0000000000000001E-3</v>
      </c>
      <c r="E11" s="3"/>
      <c r="F11" s="3" t="s">
        <v>239</v>
      </c>
      <c r="G11" s="3"/>
      <c r="H11" s="3"/>
      <c r="I11" s="3" t="s">
        <v>239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2"/>
        <v>0.005未満</v>
      </c>
      <c r="R11" s="3" t="str">
        <f t="shared" si="3"/>
        <v>0.005未満</v>
      </c>
    </row>
    <row r="12" spans="1:18">
      <c r="A12" s="41" t="s">
        <v>70</v>
      </c>
      <c r="B12" s="4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240</v>
      </c>
      <c r="J12" s="3"/>
      <c r="K12" s="3"/>
      <c r="L12" s="3"/>
      <c r="M12" s="3"/>
      <c r="N12" s="3"/>
      <c r="O12" s="3"/>
      <c r="P12" s="3"/>
      <c r="Q12" s="3" t="str">
        <f t="shared" si="2"/>
        <v>0.004未満</v>
      </c>
      <c r="R12" s="3" t="str">
        <f t="shared" si="3"/>
        <v>0.004未満</v>
      </c>
    </row>
    <row r="13" spans="1:18">
      <c r="A13" s="41" t="s">
        <v>71</v>
      </c>
      <c r="B13" s="42" t="s">
        <v>10</v>
      </c>
      <c r="C13" s="10">
        <v>0.01</v>
      </c>
      <c r="D13" s="6">
        <v>1E-3</v>
      </c>
      <c r="E13" s="3"/>
      <c r="F13" s="3" t="s">
        <v>238</v>
      </c>
      <c r="G13" s="3"/>
      <c r="H13" s="3"/>
      <c r="I13" s="3" t="s">
        <v>238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0.13</v>
      </c>
      <c r="J14" s="3"/>
      <c r="K14" s="3"/>
      <c r="L14" s="3"/>
      <c r="M14" s="3"/>
      <c r="N14" s="3"/>
      <c r="O14" s="3"/>
      <c r="P14" s="3"/>
      <c r="Q14" s="3">
        <f t="shared" si="2"/>
        <v>0.13</v>
      </c>
      <c r="R14" s="3">
        <f t="shared" si="3"/>
        <v>0.13</v>
      </c>
    </row>
    <row r="15" spans="1:18">
      <c r="A15" s="37" t="s">
        <v>73</v>
      </c>
      <c r="B15" s="38" t="s">
        <v>12</v>
      </c>
      <c r="C15" s="13">
        <v>0.8</v>
      </c>
      <c r="D15" s="6">
        <v>0.08</v>
      </c>
      <c r="E15" s="25">
        <v>0.15</v>
      </c>
      <c r="F15" s="3">
        <v>0.17</v>
      </c>
      <c r="G15" s="25">
        <v>0.18</v>
      </c>
      <c r="H15" s="25">
        <v>0.21</v>
      </c>
      <c r="I15" s="3">
        <v>0.24</v>
      </c>
      <c r="J15" s="25">
        <v>0.22</v>
      </c>
      <c r="K15" s="25">
        <v>0.18</v>
      </c>
      <c r="L15" s="25">
        <v>0.19</v>
      </c>
      <c r="M15" s="25">
        <v>0.18</v>
      </c>
      <c r="N15" s="25">
        <v>0.13</v>
      </c>
      <c r="O15" s="25">
        <v>0.16</v>
      </c>
      <c r="P15" s="25">
        <v>0.15</v>
      </c>
      <c r="Q15" s="3">
        <f t="shared" si="2"/>
        <v>0.24</v>
      </c>
      <c r="R15" s="3">
        <f t="shared" si="3"/>
        <v>0.13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241</v>
      </c>
      <c r="J16" s="3"/>
      <c r="K16" s="3"/>
      <c r="L16" s="3"/>
      <c r="M16" s="3"/>
      <c r="N16" s="3"/>
      <c r="O16" s="3"/>
      <c r="P16" s="3"/>
      <c r="Q16" s="3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242</v>
      </c>
      <c r="J17" s="3"/>
      <c r="K17" s="3"/>
      <c r="L17" s="3"/>
      <c r="M17" s="3"/>
      <c r="N17" s="3"/>
      <c r="O17" s="3"/>
      <c r="P17" s="3"/>
      <c r="Q17" s="3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243</v>
      </c>
      <c r="J18" s="3"/>
      <c r="K18" s="3"/>
      <c r="L18" s="3"/>
      <c r="M18" s="3"/>
      <c r="N18" s="3"/>
      <c r="O18" s="3"/>
      <c r="P18" s="3"/>
      <c r="Q18" s="3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240</v>
      </c>
      <c r="J19" s="3"/>
      <c r="K19" s="3"/>
      <c r="L19" s="3"/>
      <c r="M19" s="3"/>
      <c r="N19" s="3"/>
      <c r="O19" s="3"/>
      <c r="P19" s="3"/>
      <c r="Q19" s="3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239</v>
      </c>
      <c r="J20" s="3"/>
      <c r="K20" s="3"/>
      <c r="L20" s="3"/>
      <c r="M20" s="3"/>
      <c r="N20" s="3"/>
      <c r="O20" s="3"/>
      <c r="P20" s="3"/>
      <c r="Q20" s="3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238</v>
      </c>
      <c r="J21" s="3"/>
      <c r="K21" s="3"/>
      <c r="L21" s="3"/>
      <c r="M21" s="3"/>
      <c r="N21" s="3"/>
      <c r="O21" s="3"/>
      <c r="P21" s="3"/>
      <c r="Q21" s="3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238</v>
      </c>
      <c r="J22" s="3"/>
      <c r="K22" s="3"/>
      <c r="L22" s="3"/>
      <c r="M22" s="3"/>
      <c r="N22" s="3"/>
      <c r="O22" s="3"/>
      <c r="P22" s="3"/>
      <c r="Q22" s="3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238</v>
      </c>
      <c r="J23" s="3"/>
      <c r="K23" s="3"/>
      <c r="L23" s="3"/>
      <c r="M23" s="3"/>
      <c r="N23" s="3"/>
      <c r="O23" s="3"/>
      <c r="P23" s="3"/>
      <c r="Q23" s="3" t="str">
        <f t="shared" si="2"/>
        <v>0.001未満</v>
      </c>
      <c r="R23" s="3" t="str">
        <f t="shared" si="3"/>
        <v>0.001未満</v>
      </c>
    </row>
    <row r="24" spans="1:18">
      <c r="A24" s="41" t="s">
        <v>82</v>
      </c>
      <c r="B24" s="42" t="s">
        <v>18</v>
      </c>
      <c r="C24" s="13">
        <v>0.6</v>
      </c>
      <c r="D24" s="6">
        <v>0.06</v>
      </c>
      <c r="E24" s="3"/>
      <c r="F24" s="3" t="s">
        <v>244</v>
      </c>
      <c r="G24" s="3"/>
      <c r="H24" s="3"/>
      <c r="I24" s="3">
        <v>0.06</v>
      </c>
      <c r="J24" s="3"/>
      <c r="K24" s="3"/>
      <c r="L24" s="3" t="s">
        <v>244</v>
      </c>
      <c r="M24" s="3"/>
      <c r="N24" s="3"/>
      <c r="O24" s="3" t="s">
        <v>244</v>
      </c>
      <c r="P24" s="3"/>
      <c r="Q24" s="3">
        <f t="shared" si="2"/>
        <v>0.06</v>
      </c>
      <c r="R24" s="3">
        <f t="shared" si="3"/>
        <v>0.06</v>
      </c>
    </row>
    <row r="25" spans="1:18">
      <c r="A25" s="41" t="s">
        <v>83</v>
      </c>
      <c r="B25" s="42" t="s">
        <v>19</v>
      </c>
      <c r="C25" s="10">
        <v>0.02</v>
      </c>
      <c r="D25" s="6">
        <v>2E-3</v>
      </c>
      <c r="E25" s="3"/>
      <c r="F25" s="3" t="s">
        <v>239</v>
      </c>
      <c r="G25" s="3"/>
      <c r="H25" s="3"/>
      <c r="I25" s="3" t="s">
        <v>239</v>
      </c>
      <c r="J25" s="3"/>
      <c r="K25" s="3"/>
      <c r="L25" s="3" t="s">
        <v>239</v>
      </c>
      <c r="M25" s="3"/>
      <c r="N25" s="3"/>
      <c r="O25" s="3" t="s">
        <v>239</v>
      </c>
      <c r="P25" s="3"/>
      <c r="Q25" s="3" t="str">
        <f t="shared" si="2"/>
        <v>0.002未満</v>
      </c>
      <c r="R25" s="3" t="str">
        <f t="shared" si="3"/>
        <v>0.002未満</v>
      </c>
    </row>
    <row r="26" spans="1:18">
      <c r="A26" s="41" t="s">
        <v>84</v>
      </c>
      <c r="B26" s="42" t="s">
        <v>20</v>
      </c>
      <c r="C26" s="10">
        <v>0.06</v>
      </c>
      <c r="D26" s="6">
        <v>1E-3</v>
      </c>
      <c r="E26" s="3"/>
      <c r="F26" s="3">
        <v>3.0000000000000001E-3</v>
      </c>
      <c r="G26" s="3"/>
      <c r="H26" s="3"/>
      <c r="I26" s="3">
        <v>6.0000000000000001E-3</v>
      </c>
      <c r="J26" s="3"/>
      <c r="K26" s="3"/>
      <c r="L26" s="3">
        <v>5.0000000000000001E-3</v>
      </c>
      <c r="M26" s="3"/>
      <c r="N26" s="3"/>
      <c r="O26" s="3">
        <v>3.0000000000000001E-3</v>
      </c>
      <c r="P26" s="3"/>
      <c r="Q26" s="3">
        <f t="shared" si="2"/>
        <v>6.0000000000000001E-3</v>
      </c>
      <c r="R26" s="3">
        <f t="shared" si="3"/>
        <v>3.0000000000000001E-3</v>
      </c>
    </row>
    <row r="27" spans="1:18">
      <c r="A27" s="41" t="s">
        <v>85</v>
      </c>
      <c r="B27" s="42" t="s">
        <v>21</v>
      </c>
      <c r="C27" s="10">
        <v>0.03</v>
      </c>
      <c r="D27" s="6">
        <v>3.0000000000000001E-3</v>
      </c>
      <c r="E27" s="3"/>
      <c r="F27" s="3" t="s">
        <v>245</v>
      </c>
      <c r="G27" s="3"/>
      <c r="H27" s="3"/>
      <c r="I27" s="3" t="s">
        <v>238</v>
      </c>
      <c r="J27" s="3"/>
      <c r="K27" s="3"/>
      <c r="L27" s="3" t="s">
        <v>245</v>
      </c>
      <c r="M27" s="3"/>
      <c r="N27" s="3"/>
      <c r="O27" s="3" t="s">
        <v>245</v>
      </c>
      <c r="P27" s="3"/>
      <c r="Q27" s="3" t="str">
        <f t="shared" si="2"/>
        <v>0.003未満</v>
      </c>
      <c r="R27" s="3" t="str">
        <f t="shared" si="3"/>
        <v>0.003未満</v>
      </c>
    </row>
    <row r="28" spans="1:18">
      <c r="A28" s="41" t="s">
        <v>86</v>
      </c>
      <c r="B28" s="42" t="s">
        <v>56</v>
      </c>
      <c r="C28" s="13">
        <v>0.1</v>
      </c>
      <c r="D28" s="6">
        <v>1E-3</v>
      </c>
      <c r="E28" s="3"/>
      <c r="F28" s="3" t="s">
        <v>238</v>
      </c>
      <c r="G28" s="3"/>
      <c r="H28" s="3"/>
      <c r="I28" s="3" t="s">
        <v>238</v>
      </c>
      <c r="J28" s="3"/>
      <c r="K28" s="3"/>
      <c r="L28" s="3" t="s">
        <v>238</v>
      </c>
      <c r="M28" s="3"/>
      <c r="N28" s="3"/>
      <c r="O28" s="3" t="s">
        <v>238</v>
      </c>
      <c r="P28" s="3"/>
      <c r="Q28" s="3" t="str">
        <f t="shared" si="2"/>
        <v>0.001未満</v>
      </c>
      <c r="R28" s="3" t="str">
        <f t="shared" si="3"/>
        <v>0.001未満</v>
      </c>
    </row>
    <row r="29" spans="1:18">
      <c r="A29" s="41" t="s">
        <v>87</v>
      </c>
      <c r="B29" s="42" t="s">
        <v>22</v>
      </c>
      <c r="C29" s="10">
        <v>0.01</v>
      </c>
      <c r="D29" s="6">
        <v>1E-3</v>
      </c>
      <c r="E29" s="3"/>
      <c r="F29" s="3" t="s">
        <v>238</v>
      </c>
      <c r="G29" s="3"/>
      <c r="H29" s="3"/>
      <c r="I29" s="3" t="s">
        <v>238</v>
      </c>
      <c r="J29" s="3"/>
      <c r="K29" s="3"/>
      <c r="L29" s="3" t="s">
        <v>238</v>
      </c>
      <c r="M29" s="3"/>
      <c r="N29" s="3"/>
      <c r="O29" s="3" t="s">
        <v>238</v>
      </c>
      <c r="P29" s="3"/>
      <c r="Q29" s="3" t="str">
        <f t="shared" si="2"/>
        <v>0.001未満</v>
      </c>
      <c r="R29" s="3" t="str">
        <f t="shared" si="3"/>
        <v>0.001未満</v>
      </c>
    </row>
    <row r="30" spans="1:18">
      <c r="A30" s="41" t="s">
        <v>88</v>
      </c>
      <c r="B30" s="42" t="s">
        <v>23</v>
      </c>
      <c r="C30" s="13">
        <v>0.1</v>
      </c>
      <c r="D30" s="6">
        <v>1E-3</v>
      </c>
      <c r="E30" s="3"/>
      <c r="F30" s="3">
        <v>4.0000000000000001E-3</v>
      </c>
      <c r="G30" s="3"/>
      <c r="H30" s="3"/>
      <c r="I30" s="3">
        <v>8.0000000000000002E-3</v>
      </c>
      <c r="J30" s="3"/>
      <c r="K30" s="3"/>
      <c r="L30" s="3">
        <v>7.0000000000000001E-3</v>
      </c>
      <c r="M30" s="3"/>
      <c r="N30" s="3"/>
      <c r="O30" s="3">
        <v>4.0000000000000001E-3</v>
      </c>
      <c r="P30" s="3"/>
      <c r="Q30" s="3">
        <f t="shared" si="2"/>
        <v>8.0000000000000002E-3</v>
      </c>
      <c r="R30" s="3">
        <f t="shared" si="3"/>
        <v>4.0000000000000001E-3</v>
      </c>
    </row>
    <row r="31" spans="1:18">
      <c r="A31" s="41" t="s">
        <v>89</v>
      </c>
      <c r="B31" s="42" t="s">
        <v>24</v>
      </c>
      <c r="C31" s="10">
        <v>0.03</v>
      </c>
      <c r="D31" s="6">
        <v>3.0000000000000001E-3</v>
      </c>
      <c r="E31" s="3"/>
      <c r="F31" s="3" t="s">
        <v>245</v>
      </c>
      <c r="G31" s="3"/>
      <c r="H31" s="3"/>
      <c r="I31" s="3" t="s">
        <v>246</v>
      </c>
      <c r="J31" s="3"/>
      <c r="K31" s="3"/>
      <c r="L31" s="3" t="s">
        <v>245</v>
      </c>
      <c r="M31" s="3"/>
      <c r="N31" s="3"/>
      <c r="O31" s="3" t="s">
        <v>245</v>
      </c>
      <c r="P31" s="3"/>
      <c r="Q31" s="3" t="str">
        <f t="shared" si="2"/>
        <v>0.003未満</v>
      </c>
      <c r="R31" s="3" t="str">
        <f t="shared" si="3"/>
        <v>0.003未満</v>
      </c>
    </row>
    <row r="32" spans="1:18">
      <c r="A32" s="41" t="s">
        <v>90</v>
      </c>
      <c r="B32" s="42" t="s">
        <v>57</v>
      </c>
      <c r="C32" s="10">
        <v>0.03</v>
      </c>
      <c r="D32" s="6">
        <v>1E-3</v>
      </c>
      <c r="E32" s="3"/>
      <c r="F32" s="3">
        <v>1E-3</v>
      </c>
      <c r="G32" s="3"/>
      <c r="H32" s="3"/>
      <c r="I32" s="3">
        <v>2E-3</v>
      </c>
      <c r="J32" s="3"/>
      <c r="K32" s="3"/>
      <c r="L32" s="3">
        <v>2E-3</v>
      </c>
      <c r="M32" s="3"/>
      <c r="N32" s="3"/>
      <c r="O32" s="3">
        <v>1E-3</v>
      </c>
      <c r="P32" s="3"/>
      <c r="Q32" s="3">
        <f t="shared" si="2"/>
        <v>2E-3</v>
      </c>
      <c r="R32" s="3">
        <f t="shared" si="3"/>
        <v>1E-3</v>
      </c>
    </row>
    <row r="33" spans="1:18">
      <c r="A33" s="41" t="s">
        <v>91</v>
      </c>
      <c r="B33" s="42" t="s">
        <v>58</v>
      </c>
      <c r="C33" s="10">
        <v>0.09</v>
      </c>
      <c r="D33" s="6">
        <v>1E-3</v>
      </c>
      <c r="E33" s="3"/>
      <c r="F33" s="3" t="s">
        <v>238</v>
      </c>
      <c r="G33" s="3"/>
      <c r="H33" s="3"/>
      <c r="I33" s="3" t="s">
        <v>238</v>
      </c>
      <c r="J33" s="3"/>
      <c r="K33" s="3"/>
      <c r="L33" s="3" t="s">
        <v>238</v>
      </c>
      <c r="M33" s="3"/>
      <c r="N33" s="3"/>
      <c r="O33" s="3" t="s">
        <v>238</v>
      </c>
      <c r="P33" s="3"/>
      <c r="Q33" s="3" t="str">
        <f t="shared" si="2"/>
        <v>0.001未満</v>
      </c>
      <c r="R33" s="3" t="str">
        <f t="shared" si="3"/>
        <v>0.001未満</v>
      </c>
    </row>
    <row r="34" spans="1:18">
      <c r="A34" s="41" t="s">
        <v>92</v>
      </c>
      <c r="B34" s="42" t="s">
        <v>25</v>
      </c>
      <c r="C34" s="10">
        <v>0.08</v>
      </c>
      <c r="D34" s="6">
        <v>8.0000000000000002E-3</v>
      </c>
      <c r="E34" s="3"/>
      <c r="F34" s="3" t="s">
        <v>247</v>
      </c>
      <c r="G34" s="3"/>
      <c r="H34" s="3"/>
      <c r="I34" s="3" t="s">
        <v>247</v>
      </c>
      <c r="J34" s="3"/>
      <c r="K34" s="3"/>
      <c r="L34" s="3" t="s">
        <v>247</v>
      </c>
      <c r="M34" s="3"/>
      <c r="N34" s="3"/>
      <c r="O34" s="3" t="s">
        <v>247</v>
      </c>
      <c r="P34" s="3"/>
      <c r="Q34" s="3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2"/>
        <v>0.01未満</v>
      </c>
      <c r="R35" s="3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 t="s">
        <v>249</v>
      </c>
      <c r="J36" s="3"/>
      <c r="K36" s="3"/>
      <c r="L36" s="3"/>
      <c r="M36" s="3"/>
      <c r="N36" s="3"/>
      <c r="O36" s="3"/>
      <c r="P36" s="3"/>
      <c r="Q36" s="3" t="str">
        <f t="shared" si="2"/>
        <v>0.02未満</v>
      </c>
      <c r="R36" s="3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 t="s">
        <v>250</v>
      </c>
      <c r="J37" s="3"/>
      <c r="K37" s="3"/>
      <c r="L37" s="3"/>
      <c r="M37" s="3"/>
      <c r="N37" s="3"/>
      <c r="O37" s="3"/>
      <c r="P37" s="3"/>
      <c r="Q37" s="3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 t="s">
        <v>251</v>
      </c>
      <c r="J38" s="3"/>
      <c r="K38" s="3"/>
      <c r="L38" s="3"/>
      <c r="M38" s="3"/>
      <c r="N38" s="3"/>
      <c r="O38" s="3"/>
      <c r="P38" s="3"/>
      <c r="Q38" s="3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21</v>
      </c>
      <c r="J39" s="3"/>
      <c r="K39" s="3"/>
      <c r="L39" s="3"/>
      <c r="M39" s="3"/>
      <c r="N39" s="3"/>
      <c r="O39" s="3"/>
      <c r="P39" s="3"/>
      <c r="Q39" s="3">
        <f t="shared" si="2"/>
        <v>21</v>
      </c>
      <c r="R39" s="3">
        <f t="shared" si="3"/>
        <v>21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>
        <v>6.0000000000000001E-3</v>
      </c>
      <c r="J40" s="3"/>
      <c r="K40" s="3"/>
      <c r="L40" s="3"/>
      <c r="M40" s="3"/>
      <c r="N40" s="3"/>
      <c r="O40" s="3"/>
      <c r="P40" s="3"/>
      <c r="Q40" s="3">
        <f t="shared" si="2"/>
        <v>6.0000000000000001E-3</v>
      </c>
      <c r="R40" s="3">
        <f t="shared" si="3"/>
        <v>6.0000000000000001E-3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">
        <v>3.4</v>
      </c>
      <c r="F41" s="3">
        <v>3.2</v>
      </c>
      <c r="G41" s="3">
        <v>3.3</v>
      </c>
      <c r="H41" s="3">
        <v>3.3</v>
      </c>
      <c r="I41" s="3">
        <v>3.6</v>
      </c>
      <c r="J41" s="3">
        <v>3.4</v>
      </c>
      <c r="K41" s="3">
        <v>3.3</v>
      </c>
      <c r="L41" s="3">
        <v>3.5</v>
      </c>
      <c r="M41" s="3">
        <v>3.4</v>
      </c>
      <c r="N41" s="3">
        <v>3.7</v>
      </c>
      <c r="O41" s="3">
        <v>3.4</v>
      </c>
      <c r="P41" s="3">
        <v>3.5</v>
      </c>
      <c r="Q41" s="3">
        <f t="shared" si="2"/>
        <v>3.7</v>
      </c>
      <c r="R41" s="3">
        <f t="shared" si="3"/>
        <v>3.2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15</v>
      </c>
      <c r="J42" s="3"/>
      <c r="K42" s="3"/>
      <c r="L42" s="3"/>
      <c r="M42" s="3"/>
      <c r="N42" s="3"/>
      <c r="O42" s="3"/>
      <c r="P42" s="3"/>
      <c r="Q42" s="3">
        <f t="shared" si="2"/>
        <v>15</v>
      </c>
      <c r="R42" s="3">
        <f t="shared" si="3"/>
        <v>15</v>
      </c>
    </row>
    <row r="43" spans="1:18">
      <c r="A43" s="45" t="s">
        <v>101</v>
      </c>
      <c r="B43" s="46" t="s">
        <v>34</v>
      </c>
      <c r="C43" s="11">
        <v>500</v>
      </c>
      <c r="D43" s="6">
        <v>20</v>
      </c>
      <c r="E43" s="3"/>
      <c r="F43" s="3">
        <v>96</v>
      </c>
      <c r="G43" s="3"/>
      <c r="H43" s="3"/>
      <c r="I43" s="3">
        <v>100</v>
      </c>
      <c r="J43" s="3"/>
      <c r="K43" s="3"/>
      <c r="L43" s="3">
        <v>87</v>
      </c>
      <c r="M43" s="3"/>
      <c r="N43" s="3"/>
      <c r="O43" s="3">
        <v>87</v>
      </c>
      <c r="P43" s="3"/>
      <c r="Q43" s="3">
        <f t="shared" si="2"/>
        <v>100</v>
      </c>
      <c r="R43" s="3">
        <f t="shared" si="3"/>
        <v>87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249</v>
      </c>
      <c r="J44" s="3"/>
      <c r="K44" s="3"/>
      <c r="L44" s="3"/>
      <c r="M44" s="3"/>
      <c r="N44" s="3"/>
      <c r="O44" s="3"/>
      <c r="P44" s="3"/>
      <c r="Q44" s="3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>
        <v>1.9999999999999999E-6</v>
      </c>
      <c r="J45" s="3"/>
      <c r="K45" s="3"/>
      <c r="L45" s="3"/>
      <c r="M45" s="3"/>
      <c r="N45" s="3"/>
      <c r="O45" s="3"/>
      <c r="P45" s="3"/>
      <c r="Q45" s="3">
        <f t="shared" si="2"/>
        <v>1.9999999999999999E-6</v>
      </c>
      <c r="R45" s="3">
        <f t="shared" si="3"/>
        <v>1.9999999999999999E-6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252</v>
      </c>
      <c r="J46" s="3"/>
      <c r="K46" s="3"/>
      <c r="L46" s="3"/>
      <c r="M46" s="3"/>
      <c r="N46" s="3"/>
      <c r="O46" s="3"/>
      <c r="P46" s="3"/>
      <c r="Q46" s="3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239</v>
      </c>
      <c r="J47" s="3"/>
      <c r="K47" s="3"/>
      <c r="L47" s="3"/>
      <c r="M47" s="3"/>
      <c r="N47" s="3"/>
      <c r="O47" s="3"/>
      <c r="P47" s="3"/>
      <c r="Q47" s="3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253</v>
      </c>
      <c r="J48" s="3"/>
      <c r="K48" s="3"/>
      <c r="L48" s="3"/>
      <c r="M48" s="3"/>
      <c r="N48" s="3"/>
      <c r="O48" s="3"/>
      <c r="P48" s="3"/>
      <c r="Q48" s="3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>
        <v>0.3</v>
      </c>
      <c r="F49" s="3" t="s">
        <v>227</v>
      </c>
      <c r="G49" s="3">
        <v>0.4</v>
      </c>
      <c r="H49" s="3">
        <v>0.3</v>
      </c>
      <c r="I49" s="3">
        <v>0.3</v>
      </c>
      <c r="J49" s="3">
        <v>0.4</v>
      </c>
      <c r="K49" s="3">
        <v>0.3</v>
      </c>
      <c r="L49" s="3">
        <v>0.3</v>
      </c>
      <c r="M49" s="3">
        <v>0.4</v>
      </c>
      <c r="N49" s="3">
        <v>0.3</v>
      </c>
      <c r="O49" s="3">
        <v>0.4</v>
      </c>
      <c r="P49" s="3">
        <v>0.3</v>
      </c>
      <c r="Q49" s="3">
        <f t="shared" si="2"/>
        <v>0.4</v>
      </c>
      <c r="R49" s="3">
        <f t="shared" si="3"/>
        <v>0.3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7.4</v>
      </c>
      <c r="F50" s="3">
        <v>7.2</v>
      </c>
      <c r="G50" s="3">
        <v>7.3</v>
      </c>
      <c r="H50" s="3">
        <v>7.3</v>
      </c>
      <c r="I50" s="3">
        <v>7.5</v>
      </c>
      <c r="J50" s="3">
        <v>7.3</v>
      </c>
      <c r="K50" s="3">
        <v>7.1</v>
      </c>
      <c r="L50" s="3">
        <v>7.4</v>
      </c>
      <c r="M50" s="3">
        <v>7.7</v>
      </c>
      <c r="N50" s="3">
        <v>7.4</v>
      </c>
      <c r="O50" s="3">
        <v>7.4</v>
      </c>
      <c r="P50" s="3">
        <v>7.4</v>
      </c>
      <c r="Q50" s="3">
        <f t="shared" si="2"/>
        <v>7.7</v>
      </c>
      <c r="R50" s="3">
        <f t="shared" si="3"/>
        <v>7.1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135</v>
      </c>
      <c r="F51" s="3" t="s">
        <v>135</v>
      </c>
      <c r="G51" s="3" t="s">
        <v>135</v>
      </c>
      <c r="H51" s="3" t="s">
        <v>135</v>
      </c>
      <c r="I51" s="3" t="s">
        <v>211</v>
      </c>
      <c r="J51" s="3" t="s">
        <v>135</v>
      </c>
      <c r="K51" s="3" t="s">
        <v>135</v>
      </c>
      <c r="L51" s="3" t="s">
        <v>135</v>
      </c>
      <c r="M51" s="3" t="s">
        <v>135</v>
      </c>
      <c r="N51" s="3" t="s">
        <v>135</v>
      </c>
      <c r="O51" s="3" t="s">
        <v>135</v>
      </c>
      <c r="P51" s="3" t="s">
        <v>135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135</v>
      </c>
      <c r="F52" s="3" t="s">
        <v>135</v>
      </c>
      <c r="G52" s="3" t="s">
        <v>135</v>
      </c>
      <c r="H52" s="3" t="s">
        <v>135</v>
      </c>
      <c r="I52" s="3" t="s">
        <v>211</v>
      </c>
      <c r="J52" s="3" t="s">
        <v>135</v>
      </c>
      <c r="K52" s="3" t="s">
        <v>135</v>
      </c>
      <c r="L52" s="3" t="s">
        <v>135</v>
      </c>
      <c r="M52" s="3" t="s">
        <v>135</v>
      </c>
      <c r="N52" s="3" t="s">
        <v>135</v>
      </c>
      <c r="O52" s="3" t="s">
        <v>135</v>
      </c>
      <c r="P52" s="3" t="s">
        <v>135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222</v>
      </c>
      <c r="F53" s="3">
        <v>1.1000000000000001</v>
      </c>
      <c r="G53" s="3">
        <v>0.8</v>
      </c>
      <c r="H53" s="3">
        <v>0.6</v>
      </c>
      <c r="I53" s="3">
        <v>0.6</v>
      </c>
      <c r="J53" s="3">
        <v>0.8</v>
      </c>
      <c r="K53" s="3">
        <v>0.6</v>
      </c>
      <c r="L53" s="3" t="s">
        <v>222</v>
      </c>
      <c r="M53" s="3" t="s">
        <v>222</v>
      </c>
      <c r="N53" s="3" t="s">
        <v>222</v>
      </c>
      <c r="O53" s="3">
        <v>0.6</v>
      </c>
      <c r="P53" s="3" t="s">
        <v>222</v>
      </c>
      <c r="Q53" s="3">
        <f t="shared" ref="Q53:Q54" si="4">IF(MAX(E53:P53)=0,D53&amp;"未満",MAX(E53:P53))</f>
        <v>1.1000000000000001</v>
      </c>
      <c r="R53" s="3">
        <f t="shared" ref="R53:R54" si="5">IF(MIN(E53:P53)=0,D53&amp;"未満",MIN(E53:P53))</f>
        <v>0.6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136</v>
      </c>
      <c r="F54" s="3" t="s">
        <v>136</v>
      </c>
      <c r="G54" s="3" t="s">
        <v>136</v>
      </c>
      <c r="H54" s="3" t="s">
        <v>136</v>
      </c>
      <c r="I54" s="3">
        <v>0.2</v>
      </c>
      <c r="J54" s="3" t="s">
        <v>136</v>
      </c>
      <c r="K54" s="3" t="s">
        <v>136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  <c r="Q54" s="3">
        <f t="shared" si="4"/>
        <v>0.2</v>
      </c>
      <c r="R54" s="3">
        <f t="shared" si="5"/>
        <v>0.2</v>
      </c>
    </row>
    <row r="55" spans="1:18">
      <c r="A55" s="1"/>
      <c r="B55" s="2" t="s">
        <v>61</v>
      </c>
      <c r="C55" s="2"/>
      <c r="D55" s="6"/>
      <c r="E55" s="3" t="s">
        <v>141</v>
      </c>
      <c r="F55" s="3" t="s">
        <v>141</v>
      </c>
      <c r="G55" s="3" t="s">
        <v>141</v>
      </c>
      <c r="H55" s="3" t="s">
        <v>141</v>
      </c>
      <c r="I55" s="3" t="s">
        <v>210</v>
      </c>
      <c r="J55" s="3" t="s">
        <v>141</v>
      </c>
      <c r="K55" s="3" t="s">
        <v>141</v>
      </c>
      <c r="L55" s="3" t="s">
        <v>141</v>
      </c>
      <c r="M55" s="3" t="s">
        <v>141</v>
      </c>
      <c r="N55" s="3" t="s">
        <v>141</v>
      </c>
      <c r="O55" s="3" t="s">
        <v>141</v>
      </c>
      <c r="P55" s="3" t="s">
        <v>141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5"/>
      <c r="N56" s="35"/>
      <c r="O56" s="35"/>
      <c r="P56" s="33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188</v>
      </c>
      <c r="C58" s="4"/>
      <c r="D58" s="6" t="s">
        <v>185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>
        <v>44671</v>
      </c>
      <c r="F62" s="31">
        <v>44706</v>
      </c>
      <c r="G62" s="74">
        <v>44727</v>
      </c>
      <c r="H62" s="74">
        <v>44762</v>
      </c>
      <c r="I62" s="31">
        <v>44796</v>
      </c>
      <c r="J62" s="74">
        <v>44825</v>
      </c>
      <c r="K62" s="31">
        <v>44853</v>
      </c>
      <c r="L62" s="31">
        <v>44882</v>
      </c>
      <c r="M62" s="74">
        <v>45274</v>
      </c>
      <c r="N62" s="31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52" t="s">
        <v>161</v>
      </c>
      <c r="E63" s="54">
        <v>0.3</v>
      </c>
      <c r="F63" s="22">
        <v>0.4</v>
      </c>
      <c r="G63" s="22">
        <v>0.3</v>
      </c>
      <c r="H63" s="22">
        <v>0.3</v>
      </c>
      <c r="I63" s="22">
        <v>0.4</v>
      </c>
      <c r="J63" s="22">
        <v>0.4</v>
      </c>
      <c r="K63" s="22">
        <v>0.4</v>
      </c>
      <c r="L63" s="22">
        <v>0.4</v>
      </c>
      <c r="M63" s="22">
        <v>0.4</v>
      </c>
      <c r="N63" s="22">
        <v>0.5</v>
      </c>
      <c r="O63" s="22">
        <v>0.5</v>
      </c>
      <c r="P63" s="22">
        <v>0.4</v>
      </c>
      <c r="Q63" s="50">
        <f>IF(MAX(E63:P63)=0,D63,MAX(E63:P63))</f>
        <v>0.5</v>
      </c>
      <c r="R63" s="50">
        <f>IF(MIN(E63:P63)=0,D63,MIN(E63:P63))</f>
        <v>0.3</v>
      </c>
    </row>
    <row r="64" spans="1:18">
      <c r="A64" s="1"/>
      <c r="B64" s="15" t="s">
        <v>50</v>
      </c>
      <c r="C64" s="16" t="s">
        <v>51</v>
      </c>
      <c r="D64" s="17"/>
      <c r="E64" s="55">
        <v>13.8</v>
      </c>
      <c r="F64" s="27">
        <v>22.2</v>
      </c>
      <c r="G64" s="27">
        <v>16</v>
      </c>
      <c r="H64" s="27">
        <v>28.1</v>
      </c>
      <c r="I64" s="27">
        <v>27.5</v>
      </c>
      <c r="J64" s="27">
        <v>18</v>
      </c>
      <c r="K64" s="27">
        <v>13.7</v>
      </c>
      <c r="L64" s="27">
        <v>8.8000000000000007</v>
      </c>
      <c r="M64" s="27">
        <v>3.5</v>
      </c>
      <c r="N64" s="27">
        <v>-6</v>
      </c>
      <c r="O64" s="27">
        <v>-0.5</v>
      </c>
      <c r="P64" s="27">
        <v>6</v>
      </c>
      <c r="Q64" s="27">
        <f t="shared" ref="Q64:Q65" si="6">MAX(E64:P64)</f>
        <v>28.1</v>
      </c>
      <c r="R64" s="27">
        <f t="shared" ref="R64:R65" si="7">MIN(E64:P64)</f>
        <v>-6</v>
      </c>
    </row>
    <row r="65" spans="1:18">
      <c r="A65" s="1"/>
      <c r="B65" s="18" t="s">
        <v>52</v>
      </c>
      <c r="C65" s="19" t="s">
        <v>51</v>
      </c>
      <c r="D65" s="20"/>
      <c r="E65" s="56">
        <v>11.9</v>
      </c>
      <c r="F65" s="29">
        <v>15.2</v>
      </c>
      <c r="G65" s="29">
        <v>15.6</v>
      </c>
      <c r="H65" s="29">
        <v>18.600000000000001</v>
      </c>
      <c r="I65" s="29">
        <v>20.5</v>
      </c>
      <c r="J65" s="29">
        <v>19.899999999999999</v>
      </c>
      <c r="K65" s="29">
        <v>17.5</v>
      </c>
      <c r="L65" s="29">
        <v>14.3</v>
      </c>
      <c r="M65" s="29">
        <v>11.8</v>
      </c>
      <c r="N65" s="29">
        <v>7.2</v>
      </c>
      <c r="O65" s="29">
        <v>9</v>
      </c>
      <c r="P65" s="29">
        <v>10.3</v>
      </c>
      <c r="Q65" s="29">
        <f t="shared" si="6"/>
        <v>20.5</v>
      </c>
      <c r="R65" s="29">
        <f t="shared" si="7"/>
        <v>7.2</v>
      </c>
    </row>
    <row r="66" spans="1:18">
      <c r="A66" s="1"/>
      <c r="B66" s="6" t="s">
        <v>137</v>
      </c>
      <c r="C66" s="6"/>
      <c r="D66" s="6"/>
      <c r="E66" s="7" t="s">
        <v>216</v>
      </c>
      <c r="F66" s="7" t="s">
        <v>206</v>
      </c>
      <c r="G66" s="4" t="s">
        <v>236</v>
      </c>
      <c r="H66" s="4" t="s">
        <v>216</v>
      </c>
      <c r="I66" s="7" t="s">
        <v>206</v>
      </c>
      <c r="J66" s="7" t="s">
        <v>216</v>
      </c>
      <c r="K66" s="7" t="s">
        <v>206</v>
      </c>
      <c r="L66" s="7" t="s">
        <v>206</v>
      </c>
      <c r="M66" s="4" t="s">
        <v>206</v>
      </c>
      <c r="N66" s="7" t="s">
        <v>277</v>
      </c>
      <c r="O66" s="7" t="s">
        <v>206</v>
      </c>
      <c r="P66" s="7" t="s">
        <v>206</v>
      </c>
      <c r="Q66" s="7"/>
      <c r="R66" s="7"/>
    </row>
    <row r="67" spans="1:18">
      <c r="G67" s="75"/>
      <c r="H67" s="75"/>
      <c r="M67" s="75"/>
      <c r="N67" s="75"/>
    </row>
    <row r="68" spans="1:18">
      <c r="A68" s="80" t="s">
        <v>143</v>
      </c>
      <c r="B68" s="7" t="s">
        <v>154</v>
      </c>
      <c r="C68" s="7"/>
      <c r="D68" s="7" t="s">
        <v>139</v>
      </c>
      <c r="E68" s="7">
        <v>2</v>
      </c>
      <c r="F68" s="7">
        <v>2</v>
      </c>
      <c r="G68" s="4">
        <v>2</v>
      </c>
      <c r="H68" s="4">
        <v>2</v>
      </c>
      <c r="I68" s="7">
        <v>39</v>
      </c>
      <c r="J68" s="7">
        <v>2</v>
      </c>
      <c r="K68" s="7">
        <v>2</v>
      </c>
      <c r="L68" s="7">
        <v>2</v>
      </c>
      <c r="M68" s="4">
        <v>2</v>
      </c>
      <c r="N68" s="4">
        <v>2</v>
      </c>
      <c r="O68" s="7">
        <v>2</v>
      </c>
      <c r="P68" s="7">
        <v>2</v>
      </c>
      <c r="Q68" s="7">
        <f t="shared" ref="Q68:R68" si="8">SUBTOTAL(3,Q70:Q120)</f>
        <v>39</v>
      </c>
      <c r="R68" s="7">
        <f t="shared" si="8"/>
        <v>39</v>
      </c>
    </row>
    <row r="69" spans="1:18">
      <c r="A69" s="81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4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4" t="s">
        <v>125</v>
      </c>
      <c r="N69" s="4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12">
        <v>100</v>
      </c>
      <c r="D70" s="6">
        <v>0</v>
      </c>
      <c r="E70" s="3"/>
      <c r="F70" s="3"/>
      <c r="G70" s="3"/>
      <c r="H70" s="3"/>
      <c r="I70" s="3">
        <v>0</v>
      </c>
      <c r="J70" s="3"/>
      <c r="K70" s="3"/>
      <c r="L70" s="3"/>
      <c r="M70" s="3"/>
      <c r="N70" s="3"/>
      <c r="O70" s="3"/>
      <c r="P70" s="3"/>
      <c r="Q70" s="3">
        <f>MAX(E70:P70)</f>
        <v>0</v>
      </c>
      <c r="R70" s="3">
        <f>MIN(E70:P70)</f>
        <v>0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134</v>
      </c>
      <c r="J71" s="3"/>
      <c r="K71" s="3"/>
      <c r="L71" s="3"/>
      <c r="M71" s="3"/>
      <c r="N71" s="3"/>
      <c r="O71" s="3"/>
      <c r="P71" s="3"/>
      <c r="Q71" s="3" t="str">
        <f>IF(MAX(E71:P71)=0,"検出しない",MAX(E71:P71))</f>
        <v>検出しない</v>
      </c>
      <c r="R71" s="3" t="str">
        <f>IF(MIN(E71:P71)=0,"検出しない",MIN(E71:P71))</f>
        <v>検出しない</v>
      </c>
    </row>
    <row r="72" spans="1:18">
      <c r="A72" s="41" t="s">
        <v>64</v>
      </c>
      <c r="B72" s="42" t="s">
        <v>3</v>
      </c>
      <c r="C72" s="8">
        <v>3.0000000000000001E-3</v>
      </c>
      <c r="D72" s="6">
        <v>2.9999999999999997E-4</v>
      </c>
      <c r="E72" s="3"/>
      <c r="F72" s="3"/>
      <c r="G72" s="3"/>
      <c r="H72" s="3"/>
      <c r="I72" s="3" t="s">
        <v>169</v>
      </c>
      <c r="J72" s="3"/>
      <c r="K72" s="3"/>
      <c r="L72" s="3"/>
      <c r="M72" s="3"/>
      <c r="N72" s="3"/>
      <c r="O72" s="3"/>
      <c r="P72" s="3"/>
      <c r="Q72" s="3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9">
        <v>5.0000000000000001E-4</v>
      </c>
      <c r="D73" s="6">
        <v>5.0000000000000002E-5</v>
      </c>
      <c r="E73" s="3"/>
      <c r="F73" s="3"/>
      <c r="G73" s="3"/>
      <c r="H73" s="3"/>
      <c r="I73" s="3" t="s">
        <v>170</v>
      </c>
      <c r="J73" s="3"/>
      <c r="K73" s="3"/>
      <c r="L73" s="3"/>
      <c r="M73" s="3"/>
      <c r="N73" s="3"/>
      <c r="O73" s="3"/>
      <c r="P73" s="3"/>
      <c r="Q73" s="3" t="str">
        <f t="shared" ref="Q73:Q116" si="9">IF(MAX(E73:P73)=0,D73&amp;"未満",MAX(E73:P73))</f>
        <v>0.00005未満</v>
      </c>
      <c r="R73" s="3" t="str">
        <f t="shared" ref="R73:R116" si="10">IF(MIN(E73:P73)=0,D73&amp;"未満",MIN(E73:P73))</f>
        <v>0.00005未満</v>
      </c>
    </row>
    <row r="74" spans="1:18">
      <c r="A74" s="41" t="s">
        <v>66</v>
      </c>
      <c r="B74" s="42" t="s">
        <v>5</v>
      </c>
      <c r="C74" s="10">
        <v>0.01</v>
      </c>
      <c r="D74" s="6">
        <v>1E-3</v>
      </c>
      <c r="E74" s="3"/>
      <c r="F74" s="3"/>
      <c r="G74" s="3"/>
      <c r="H74" s="3"/>
      <c r="I74" s="3" t="s">
        <v>238</v>
      </c>
      <c r="J74" s="3"/>
      <c r="K74" s="3"/>
      <c r="L74" s="3"/>
      <c r="M74" s="3"/>
      <c r="N74" s="3"/>
      <c r="O74" s="3"/>
      <c r="P74" s="3"/>
      <c r="Q74" s="3" t="str">
        <f t="shared" si="9"/>
        <v>0.001未満</v>
      </c>
      <c r="R74" s="3" t="str">
        <f t="shared" si="10"/>
        <v>0.001未満</v>
      </c>
    </row>
    <row r="75" spans="1:18">
      <c r="A75" s="41" t="s">
        <v>67</v>
      </c>
      <c r="B75" s="42" t="s">
        <v>6</v>
      </c>
      <c r="C75" s="10">
        <v>0.01</v>
      </c>
      <c r="D75" s="6">
        <v>1E-3</v>
      </c>
      <c r="E75" s="3"/>
      <c r="F75" s="3"/>
      <c r="G75" s="3"/>
      <c r="H75" s="3"/>
      <c r="I75" s="3" t="s">
        <v>238</v>
      </c>
      <c r="J75" s="3"/>
      <c r="K75" s="3"/>
      <c r="L75" s="3"/>
      <c r="M75" s="3"/>
      <c r="N75" s="3"/>
      <c r="O75" s="3"/>
      <c r="P75" s="3"/>
      <c r="Q75" s="3" t="str">
        <f t="shared" si="9"/>
        <v>0.001未満</v>
      </c>
      <c r="R75" s="3" t="str">
        <f t="shared" si="10"/>
        <v>0.001未満</v>
      </c>
    </row>
    <row r="76" spans="1:18">
      <c r="A76" s="41" t="s">
        <v>68</v>
      </c>
      <c r="B76" s="42" t="s">
        <v>7</v>
      </c>
      <c r="C76" s="10">
        <v>0.01</v>
      </c>
      <c r="D76" s="6">
        <v>1E-3</v>
      </c>
      <c r="E76" s="3"/>
      <c r="F76" s="3"/>
      <c r="G76" s="3"/>
      <c r="H76" s="3"/>
      <c r="I76" s="3">
        <v>3.0000000000000001E-3</v>
      </c>
      <c r="J76" s="3"/>
      <c r="K76" s="3"/>
      <c r="L76" s="3"/>
      <c r="M76" s="3"/>
      <c r="N76" s="3"/>
      <c r="O76" s="3"/>
      <c r="P76" s="3"/>
      <c r="Q76" s="3">
        <f t="shared" si="9"/>
        <v>3.0000000000000001E-3</v>
      </c>
      <c r="R76" s="3">
        <f t="shared" si="10"/>
        <v>3.0000000000000001E-3</v>
      </c>
    </row>
    <row r="77" spans="1:18">
      <c r="A77" s="41" t="s">
        <v>69</v>
      </c>
      <c r="B77" s="42" t="s">
        <v>8</v>
      </c>
      <c r="C77" s="10">
        <v>0.05</v>
      </c>
      <c r="D77" s="6">
        <v>5.0000000000000001E-3</v>
      </c>
      <c r="E77" s="3"/>
      <c r="F77" s="3"/>
      <c r="G77" s="3"/>
      <c r="H77" s="3"/>
      <c r="I77" s="3" t="s">
        <v>239</v>
      </c>
      <c r="J77" s="3"/>
      <c r="K77" s="3"/>
      <c r="L77" s="3"/>
      <c r="M77" s="3"/>
      <c r="N77" s="3"/>
      <c r="O77" s="3"/>
      <c r="P77" s="3"/>
      <c r="Q77" s="3" t="str">
        <f t="shared" si="9"/>
        <v>0.005未満</v>
      </c>
      <c r="R77" s="3" t="str">
        <f t="shared" si="10"/>
        <v>0.005未満</v>
      </c>
    </row>
    <row r="78" spans="1:18">
      <c r="A78" s="41" t="s">
        <v>70</v>
      </c>
      <c r="B78" s="42" t="s">
        <v>9</v>
      </c>
      <c r="C78" s="10">
        <v>0.04</v>
      </c>
      <c r="D78" s="6">
        <v>4.0000000000000001E-3</v>
      </c>
      <c r="E78" s="3"/>
      <c r="F78" s="3"/>
      <c r="G78" s="3"/>
      <c r="H78" s="3"/>
      <c r="I78" s="3" t="s">
        <v>240</v>
      </c>
      <c r="J78" s="3"/>
      <c r="K78" s="3"/>
      <c r="L78" s="3"/>
      <c r="M78" s="3"/>
      <c r="N78" s="3"/>
      <c r="O78" s="3"/>
      <c r="P78" s="3"/>
      <c r="Q78" s="3" t="str">
        <f t="shared" si="9"/>
        <v>0.004未満</v>
      </c>
      <c r="R78" s="3" t="str">
        <f t="shared" si="10"/>
        <v>0.004未満</v>
      </c>
    </row>
    <row r="79" spans="1:18">
      <c r="A79" s="41" t="s">
        <v>71</v>
      </c>
      <c r="B79" s="42" t="s">
        <v>10</v>
      </c>
      <c r="C79" s="10">
        <v>0.01</v>
      </c>
      <c r="D79" s="6">
        <v>1E-3</v>
      </c>
      <c r="E79" s="3"/>
      <c r="F79" s="3"/>
      <c r="G79" s="3"/>
      <c r="H79" s="3"/>
      <c r="I79" s="3" t="s">
        <v>238</v>
      </c>
      <c r="J79" s="3"/>
      <c r="K79" s="3"/>
      <c r="L79" s="3"/>
      <c r="M79" s="3"/>
      <c r="N79" s="3"/>
      <c r="O79" s="3"/>
      <c r="P79" s="3"/>
      <c r="Q79" s="3" t="str">
        <f t="shared" si="9"/>
        <v>0.001未満</v>
      </c>
      <c r="R79" s="3" t="str">
        <f t="shared" si="10"/>
        <v>0.001未満</v>
      </c>
    </row>
    <row r="80" spans="1:18">
      <c r="A80" s="41" t="s">
        <v>72</v>
      </c>
      <c r="B80" s="42" t="s">
        <v>11</v>
      </c>
      <c r="C80" s="11">
        <v>10</v>
      </c>
      <c r="D80" s="6">
        <v>0.02</v>
      </c>
      <c r="E80" s="3"/>
      <c r="F80" s="3"/>
      <c r="G80" s="3"/>
      <c r="H80" s="3"/>
      <c r="I80" s="3" t="s">
        <v>249</v>
      </c>
      <c r="J80" s="3"/>
      <c r="K80" s="3"/>
      <c r="L80" s="3"/>
      <c r="M80" s="3"/>
      <c r="N80" s="3"/>
      <c r="O80" s="3"/>
      <c r="P80" s="3"/>
      <c r="Q80" s="3" t="str">
        <f t="shared" si="9"/>
        <v>0.02未満</v>
      </c>
      <c r="R80" s="3" t="str">
        <f t="shared" si="10"/>
        <v>0.02未満</v>
      </c>
    </row>
    <row r="81" spans="1:18">
      <c r="A81" s="37" t="s">
        <v>73</v>
      </c>
      <c r="B81" s="38" t="s">
        <v>12</v>
      </c>
      <c r="C81" s="13">
        <v>0.8</v>
      </c>
      <c r="D81" s="6">
        <v>0.08</v>
      </c>
      <c r="E81" s="25">
        <v>0.79</v>
      </c>
      <c r="F81" s="3">
        <v>0.79</v>
      </c>
      <c r="G81" s="25">
        <v>0.77</v>
      </c>
      <c r="H81" s="25">
        <v>0.76</v>
      </c>
      <c r="I81" s="3">
        <v>0.8</v>
      </c>
      <c r="J81" s="3">
        <v>0.81</v>
      </c>
      <c r="K81" s="3">
        <v>0.8</v>
      </c>
      <c r="L81" s="3">
        <v>0.78</v>
      </c>
      <c r="M81" s="3">
        <v>0.74</v>
      </c>
      <c r="N81" s="3">
        <v>0.73</v>
      </c>
      <c r="O81" s="3">
        <v>0.74</v>
      </c>
      <c r="P81" s="3">
        <v>0.78</v>
      </c>
      <c r="Q81" s="3">
        <f t="shared" si="9"/>
        <v>0.81</v>
      </c>
      <c r="R81" s="3">
        <f t="shared" si="10"/>
        <v>0.73</v>
      </c>
    </row>
    <row r="82" spans="1:18">
      <c r="A82" s="41" t="s">
        <v>74</v>
      </c>
      <c r="B82" s="42" t="s">
        <v>13</v>
      </c>
      <c r="C82" s="13">
        <v>1</v>
      </c>
      <c r="D82" s="6">
        <v>0.1</v>
      </c>
      <c r="E82" s="3"/>
      <c r="F82" s="3"/>
      <c r="G82" s="3"/>
      <c r="H82" s="3"/>
      <c r="I82" s="3">
        <v>0.1</v>
      </c>
      <c r="J82" s="3"/>
      <c r="K82" s="3"/>
      <c r="L82" s="3"/>
      <c r="M82" s="3"/>
      <c r="N82" s="3"/>
      <c r="O82" s="3"/>
      <c r="P82" s="3"/>
      <c r="Q82" s="3">
        <f t="shared" si="9"/>
        <v>0.1</v>
      </c>
      <c r="R82" s="3">
        <f t="shared" si="10"/>
        <v>0.1</v>
      </c>
    </row>
    <row r="83" spans="1:18">
      <c r="A83" s="41" t="s">
        <v>75</v>
      </c>
      <c r="B83" s="42" t="s">
        <v>14</v>
      </c>
      <c r="C83" s="8">
        <v>2E-3</v>
      </c>
      <c r="D83" s="6">
        <v>2.0000000000000001E-4</v>
      </c>
      <c r="E83" s="3"/>
      <c r="F83" s="3"/>
      <c r="G83" s="3"/>
      <c r="H83" s="3"/>
      <c r="I83" s="3" t="s">
        <v>242</v>
      </c>
      <c r="J83" s="3"/>
      <c r="K83" s="3"/>
      <c r="L83" s="3"/>
      <c r="M83" s="3"/>
      <c r="N83" s="3"/>
      <c r="O83" s="3"/>
      <c r="P83" s="3"/>
      <c r="Q83" s="3" t="str">
        <f t="shared" si="9"/>
        <v>0.0002未満</v>
      </c>
      <c r="R83" s="3" t="str">
        <f t="shared" si="10"/>
        <v>0.0002未満</v>
      </c>
    </row>
    <row r="84" spans="1:18">
      <c r="A84" s="41" t="s">
        <v>76</v>
      </c>
      <c r="B84" s="42" t="s">
        <v>15</v>
      </c>
      <c r="C84" s="10">
        <v>0.05</v>
      </c>
      <c r="D84" s="6">
        <v>5.0000000000000001E-3</v>
      </c>
      <c r="E84" s="3"/>
      <c r="F84" s="3"/>
      <c r="G84" s="3"/>
      <c r="H84" s="3"/>
      <c r="I84" s="3" t="s">
        <v>243</v>
      </c>
      <c r="J84" s="3"/>
      <c r="K84" s="3"/>
      <c r="L84" s="3"/>
      <c r="M84" s="3"/>
      <c r="N84" s="3"/>
      <c r="O84" s="3"/>
      <c r="P84" s="3"/>
      <c r="Q84" s="3" t="str">
        <f t="shared" si="9"/>
        <v>0.005未満</v>
      </c>
      <c r="R84" s="3" t="str">
        <f t="shared" si="10"/>
        <v>0.005未満</v>
      </c>
    </row>
    <row r="85" spans="1:18">
      <c r="A85" s="41" t="s">
        <v>77</v>
      </c>
      <c r="B85" s="42" t="s">
        <v>16</v>
      </c>
      <c r="C85" s="10">
        <v>0.04</v>
      </c>
      <c r="D85" s="6">
        <v>4.0000000000000001E-3</v>
      </c>
      <c r="E85" s="3"/>
      <c r="F85" s="3"/>
      <c r="G85" s="3"/>
      <c r="H85" s="3"/>
      <c r="I85" s="3" t="s">
        <v>240</v>
      </c>
      <c r="J85" s="3"/>
      <c r="K85" s="3"/>
      <c r="L85" s="3"/>
      <c r="M85" s="3"/>
      <c r="N85" s="3"/>
      <c r="O85" s="3"/>
      <c r="P85" s="3"/>
      <c r="Q85" s="3" t="str">
        <f t="shared" si="9"/>
        <v>0.004未満</v>
      </c>
      <c r="R85" s="3" t="str">
        <f t="shared" si="10"/>
        <v>0.004未満</v>
      </c>
    </row>
    <row r="86" spans="1:18">
      <c r="A86" s="41" t="s">
        <v>78</v>
      </c>
      <c r="B86" s="42" t="s">
        <v>17</v>
      </c>
      <c r="C86" s="10">
        <v>0.02</v>
      </c>
      <c r="D86" s="6">
        <v>2E-3</v>
      </c>
      <c r="E86" s="3"/>
      <c r="F86" s="3"/>
      <c r="G86" s="3"/>
      <c r="H86" s="3"/>
      <c r="I86" s="3" t="s">
        <v>239</v>
      </c>
      <c r="J86" s="3"/>
      <c r="K86" s="3"/>
      <c r="L86" s="3"/>
      <c r="M86" s="3"/>
      <c r="N86" s="3"/>
      <c r="O86" s="3"/>
      <c r="P86" s="3"/>
      <c r="Q86" s="3" t="str">
        <f t="shared" si="9"/>
        <v>0.002未満</v>
      </c>
      <c r="R86" s="3" t="str">
        <f t="shared" si="10"/>
        <v>0.002未満</v>
      </c>
    </row>
    <row r="87" spans="1:18">
      <c r="A87" s="41" t="s">
        <v>79</v>
      </c>
      <c r="B87" s="42" t="s">
        <v>53</v>
      </c>
      <c r="C87" s="10">
        <v>0.01</v>
      </c>
      <c r="D87" s="6">
        <v>1E-3</v>
      </c>
      <c r="E87" s="3"/>
      <c r="F87" s="3"/>
      <c r="G87" s="3"/>
      <c r="H87" s="3"/>
      <c r="I87" s="3" t="s">
        <v>238</v>
      </c>
      <c r="J87" s="3"/>
      <c r="K87" s="3"/>
      <c r="L87" s="3"/>
      <c r="M87" s="3"/>
      <c r="N87" s="3"/>
      <c r="O87" s="3"/>
      <c r="P87" s="3"/>
      <c r="Q87" s="3" t="str">
        <f t="shared" si="9"/>
        <v>0.001未満</v>
      </c>
      <c r="R87" s="3" t="str">
        <f t="shared" si="10"/>
        <v>0.001未満</v>
      </c>
    </row>
    <row r="88" spans="1:18">
      <c r="A88" s="41" t="s">
        <v>80</v>
      </c>
      <c r="B88" s="42" t="s">
        <v>54</v>
      </c>
      <c r="C88" s="10">
        <v>0.01</v>
      </c>
      <c r="D88" s="6">
        <v>1E-3</v>
      </c>
      <c r="E88" s="3"/>
      <c r="F88" s="3"/>
      <c r="G88" s="3"/>
      <c r="H88" s="3"/>
      <c r="I88" s="3" t="s">
        <v>238</v>
      </c>
      <c r="J88" s="3"/>
      <c r="K88" s="3"/>
      <c r="L88" s="3"/>
      <c r="M88" s="3"/>
      <c r="N88" s="3"/>
      <c r="O88" s="3"/>
      <c r="P88" s="3"/>
      <c r="Q88" s="3" t="str">
        <f t="shared" si="9"/>
        <v>0.001未満</v>
      </c>
      <c r="R88" s="3" t="str">
        <f t="shared" si="10"/>
        <v>0.001未満</v>
      </c>
    </row>
    <row r="89" spans="1:18">
      <c r="A89" s="41" t="s">
        <v>81</v>
      </c>
      <c r="B89" s="42" t="s">
        <v>55</v>
      </c>
      <c r="C89" s="10">
        <v>0.01</v>
      </c>
      <c r="D89" s="6">
        <v>1E-3</v>
      </c>
      <c r="E89" s="3"/>
      <c r="F89" s="3"/>
      <c r="G89" s="3"/>
      <c r="H89" s="3"/>
      <c r="I89" s="3" t="s">
        <v>238</v>
      </c>
      <c r="J89" s="3"/>
      <c r="K89" s="3"/>
      <c r="L89" s="3"/>
      <c r="M89" s="3"/>
      <c r="N89" s="3"/>
      <c r="O89" s="3"/>
      <c r="P89" s="3"/>
      <c r="Q89" s="3" t="str">
        <f t="shared" si="9"/>
        <v>0.001未満</v>
      </c>
      <c r="R89" s="3" t="str">
        <f t="shared" si="10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41" t="s">
        <v>93</v>
      </c>
      <c r="B101" s="42" t="s">
        <v>26</v>
      </c>
      <c r="C101" s="13">
        <v>1</v>
      </c>
      <c r="D101" s="6">
        <v>0.01</v>
      </c>
      <c r="E101" s="3"/>
      <c r="F101" s="3"/>
      <c r="G101" s="3"/>
      <c r="H101" s="3"/>
      <c r="I101" s="3" t="s">
        <v>248</v>
      </c>
      <c r="J101" s="3"/>
      <c r="K101" s="3"/>
      <c r="L101" s="3"/>
      <c r="M101" s="3"/>
      <c r="N101" s="3"/>
      <c r="O101" s="3"/>
      <c r="P101" s="3"/>
      <c r="Q101" s="3" t="str">
        <f t="shared" si="9"/>
        <v>0.01未満</v>
      </c>
      <c r="R101" s="3" t="str">
        <f t="shared" si="10"/>
        <v>0.01未満</v>
      </c>
    </row>
    <row r="102" spans="1:18">
      <c r="A102" s="41" t="s">
        <v>94</v>
      </c>
      <c r="B102" s="42" t="s">
        <v>27</v>
      </c>
      <c r="C102" s="13">
        <v>0.2</v>
      </c>
      <c r="D102" s="6">
        <v>0.02</v>
      </c>
      <c r="E102" s="3"/>
      <c r="F102" s="3"/>
      <c r="G102" s="3"/>
      <c r="H102" s="3"/>
      <c r="I102" s="3">
        <v>0.03</v>
      </c>
      <c r="J102" s="3"/>
      <c r="K102" s="3"/>
      <c r="L102" s="3"/>
      <c r="M102" s="3"/>
      <c r="N102" s="3"/>
      <c r="O102" s="3"/>
      <c r="P102" s="3"/>
      <c r="Q102" s="3">
        <f t="shared" si="9"/>
        <v>0.03</v>
      </c>
      <c r="R102" s="3">
        <f t="shared" si="10"/>
        <v>0.03</v>
      </c>
    </row>
    <row r="103" spans="1:18">
      <c r="A103" s="41" t="s">
        <v>95</v>
      </c>
      <c r="B103" s="42" t="s">
        <v>28</v>
      </c>
      <c r="C103" s="13">
        <v>0.3</v>
      </c>
      <c r="D103" s="6">
        <v>0.03</v>
      </c>
      <c r="E103" s="3"/>
      <c r="F103" s="3"/>
      <c r="G103" s="3"/>
      <c r="H103" s="3"/>
      <c r="I103" s="3" t="s">
        <v>250</v>
      </c>
      <c r="J103" s="3"/>
      <c r="K103" s="3"/>
      <c r="L103" s="3"/>
      <c r="M103" s="3"/>
      <c r="N103" s="3"/>
      <c r="O103" s="3"/>
      <c r="P103" s="3"/>
      <c r="Q103" s="3" t="str">
        <f t="shared" si="9"/>
        <v>0.03未満</v>
      </c>
      <c r="R103" s="3" t="str">
        <f t="shared" si="10"/>
        <v>0.03未満</v>
      </c>
    </row>
    <row r="104" spans="1:18">
      <c r="A104" s="41" t="s">
        <v>96</v>
      </c>
      <c r="B104" s="42" t="s">
        <v>29</v>
      </c>
      <c r="C104" s="13">
        <v>1</v>
      </c>
      <c r="D104" s="6">
        <v>0.01</v>
      </c>
      <c r="E104" s="3"/>
      <c r="F104" s="3"/>
      <c r="G104" s="3"/>
      <c r="H104" s="3"/>
      <c r="I104" s="3" t="s">
        <v>251</v>
      </c>
      <c r="J104" s="3"/>
      <c r="K104" s="3"/>
      <c r="L104" s="3"/>
      <c r="M104" s="3"/>
      <c r="N104" s="3"/>
      <c r="O104" s="3"/>
      <c r="P104" s="3"/>
      <c r="Q104" s="3" t="str">
        <f t="shared" si="9"/>
        <v>0.01未満</v>
      </c>
      <c r="R104" s="3" t="str">
        <f t="shared" si="10"/>
        <v>0.01未満</v>
      </c>
    </row>
    <row r="105" spans="1:18">
      <c r="A105" s="41" t="s">
        <v>97</v>
      </c>
      <c r="B105" s="42" t="s">
        <v>30</v>
      </c>
      <c r="C105" s="11">
        <v>200</v>
      </c>
      <c r="D105" s="6">
        <v>0.1</v>
      </c>
      <c r="E105" s="3"/>
      <c r="F105" s="3"/>
      <c r="G105" s="3"/>
      <c r="H105" s="3"/>
      <c r="I105" s="3">
        <v>48</v>
      </c>
      <c r="J105" s="3"/>
      <c r="K105" s="3"/>
      <c r="L105" s="3"/>
      <c r="M105" s="3"/>
      <c r="N105" s="3"/>
      <c r="O105" s="3"/>
      <c r="P105" s="3"/>
      <c r="Q105" s="3">
        <f t="shared" si="9"/>
        <v>48</v>
      </c>
      <c r="R105" s="3">
        <f t="shared" si="10"/>
        <v>48</v>
      </c>
    </row>
    <row r="106" spans="1:18">
      <c r="A106" s="41" t="s">
        <v>98</v>
      </c>
      <c r="B106" s="42" t="s">
        <v>31</v>
      </c>
      <c r="C106" s="3" t="s">
        <v>116</v>
      </c>
      <c r="D106" s="6">
        <v>5.0000000000000001E-3</v>
      </c>
      <c r="E106" s="3"/>
      <c r="F106" s="3"/>
      <c r="G106" s="3"/>
      <c r="H106" s="3"/>
      <c r="I106" s="3" t="s">
        <v>213</v>
      </c>
      <c r="J106" s="3"/>
      <c r="K106" s="3"/>
      <c r="L106" s="3"/>
      <c r="M106" s="3"/>
      <c r="N106" s="3"/>
      <c r="O106" s="3"/>
      <c r="P106" s="3"/>
      <c r="Q106" s="3" t="str">
        <f t="shared" si="9"/>
        <v>0.005未満</v>
      </c>
      <c r="R106" s="3" t="str">
        <f t="shared" si="10"/>
        <v>0.005未満</v>
      </c>
    </row>
    <row r="107" spans="1:18">
      <c r="A107" s="41" t="s">
        <v>99</v>
      </c>
      <c r="B107" s="42" t="s">
        <v>32</v>
      </c>
      <c r="C107" s="11">
        <v>200</v>
      </c>
      <c r="D107" s="6">
        <v>1</v>
      </c>
      <c r="E107" s="3"/>
      <c r="F107" s="3"/>
      <c r="G107" s="3"/>
      <c r="H107" s="3"/>
      <c r="I107" s="3">
        <v>2</v>
      </c>
      <c r="J107" s="3"/>
      <c r="K107" s="3"/>
      <c r="L107" s="3"/>
      <c r="M107" s="3"/>
      <c r="N107" s="3"/>
      <c r="O107" s="3"/>
      <c r="P107" s="3"/>
      <c r="Q107" s="3">
        <f t="shared" si="9"/>
        <v>2</v>
      </c>
      <c r="R107" s="3">
        <f t="shared" si="10"/>
        <v>2</v>
      </c>
    </row>
    <row r="108" spans="1:18">
      <c r="A108" s="41" t="s">
        <v>100</v>
      </c>
      <c r="B108" s="42" t="s">
        <v>33</v>
      </c>
      <c r="C108" s="11">
        <v>300</v>
      </c>
      <c r="D108" s="6">
        <v>1</v>
      </c>
      <c r="E108" s="3"/>
      <c r="F108" s="3"/>
      <c r="G108" s="3"/>
      <c r="H108" s="3"/>
      <c r="I108" s="3">
        <v>11</v>
      </c>
      <c r="J108" s="3"/>
      <c r="K108" s="3"/>
      <c r="L108" s="3"/>
      <c r="M108" s="3"/>
      <c r="N108" s="3"/>
      <c r="O108" s="3"/>
      <c r="P108" s="3"/>
      <c r="Q108" s="3">
        <f t="shared" si="9"/>
        <v>11</v>
      </c>
      <c r="R108" s="3">
        <f t="shared" si="10"/>
        <v>11</v>
      </c>
    </row>
    <row r="109" spans="1:18">
      <c r="A109" s="41" t="s">
        <v>101</v>
      </c>
      <c r="B109" s="42" t="s">
        <v>34</v>
      </c>
      <c r="C109" s="11">
        <v>500</v>
      </c>
      <c r="D109" s="6">
        <v>20</v>
      </c>
      <c r="E109" s="3"/>
      <c r="F109" s="3"/>
      <c r="G109" s="3"/>
      <c r="H109" s="3"/>
      <c r="I109" s="3">
        <v>180</v>
      </c>
      <c r="J109" s="3"/>
      <c r="K109" s="3"/>
      <c r="L109" s="3"/>
      <c r="M109" s="3"/>
      <c r="N109" s="3"/>
      <c r="O109" s="3"/>
      <c r="P109" s="3"/>
      <c r="Q109" s="3">
        <f t="shared" si="9"/>
        <v>180</v>
      </c>
      <c r="R109" s="3">
        <f t="shared" si="10"/>
        <v>180</v>
      </c>
    </row>
    <row r="110" spans="1:18">
      <c r="A110" s="41" t="s">
        <v>102</v>
      </c>
      <c r="B110" s="42" t="s">
        <v>35</v>
      </c>
      <c r="C110" s="13">
        <v>0.2</v>
      </c>
      <c r="D110" s="6">
        <v>0.02</v>
      </c>
      <c r="E110" s="3"/>
      <c r="F110" s="3"/>
      <c r="G110" s="3"/>
      <c r="H110" s="3"/>
      <c r="I110" s="3" t="s">
        <v>249</v>
      </c>
      <c r="J110" s="3"/>
      <c r="K110" s="3"/>
      <c r="L110" s="3"/>
      <c r="M110" s="3"/>
      <c r="N110" s="3"/>
      <c r="O110" s="3"/>
      <c r="P110" s="3"/>
      <c r="Q110" s="3" t="str">
        <f t="shared" si="9"/>
        <v>0.02未満</v>
      </c>
      <c r="R110" s="3" t="str">
        <f t="shared" si="10"/>
        <v>0.02未満</v>
      </c>
    </row>
    <row r="111" spans="1:18">
      <c r="A111" s="41" t="s">
        <v>103</v>
      </c>
      <c r="B111" s="42" t="s">
        <v>59</v>
      </c>
      <c r="C111" s="14">
        <v>1.0000000000000001E-5</v>
      </c>
      <c r="D111" s="6">
        <v>9.9999999999999995E-7</v>
      </c>
      <c r="E111" s="3"/>
      <c r="F111" s="3"/>
      <c r="G111" s="3"/>
      <c r="H111" s="3"/>
      <c r="I111" s="3" t="s">
        <v>252</v>
      </c>
      <c r="J111" s="3"/>
      <c r="K111" s="3"/>
      <c r="L111" s="3"/>
      <c r="M111" s="3"/>
      <c r="N111" s="3"/>
      <c r="O111" s="3"/>
      <c r="P111" s="3"/>
      <c r="Q111" s="3" t="str">
        <f t="shared" si="9"/>
        <v>0.000001未満</v>
      </c>
      <c r="R111" s="3" t="str">
        <f t="shared" si="10"/>
        <v>0.000001未満</v>
      </c>
    </row>
    <row r="112" spans="1:18">
      <c r="A112" s="41" t="s">
        <v>104</v>
      </c>
      <c r="B112" s="42" t="s">
        <v>36</v>
      </c>
      <c r="C112" s="14">
        <v>1.0000000000000001E-5</v>
      </c>
      <c r="D112" s="6">
        <v>9.9999999999999995E-7</v>
      </c>
      <c r="E112" s="3"/>
      <c r="F112" s="3"/>
      <c r="G112" s="3"/>
      <c r="H112" s="3"/>
      <c r="I112" s="3" t="s">
        <v>252</v>
      </c>
      <c r="J112" s="3"/>
      <c r="K112" s="3"/>
      <c r="L112" s="3"/>
      <c r="M112" s="3"/>
      <c r="N112" s="3"/>
      <c r="O112" s="3"/>
      <c r="P112" s="3"/>
      <c r="Q112" s="3" t="str">
        <f t="shared" si="9"/>
        <v>0.000001未満</v>
      </c>
      <c r="R112" s="3" t="str">
        <f t="shared" si="10"/>
        <v>0.000001未満</v>
      </c>
    </row>
    <row r="113" spans="1:18">
      <c r="A113" s="41" t="s">
        <v>105</v>
      </c>
      <c r="B113" s="42" t="s">
        <v>37</v>
      </c>
      <c r="C113" s="10">
        <v>0.02</v>
      </c>
      <c r="D113" s="6">
        <v>2E-3</v>
      </c>
      <c r="E113" s="3"/>
      <c r="F113" s="3"/>
      <c r="G113" s="3"/>
      <c r="H113" s="3"/>
      <c r="I113" s="3" t="s">
        <v>239</v>
      </c>
      <c r="J113" s="3"/>
      <c r="K113" s="3"/>
      <c r="L113" s="3"/>
      <c r="M113" s="3"/>
      <c r="N113" s="3"/>
      <c r="O113" s="3"/>
      <c r="P113" s="3"/>
      <c r="Q113" s="3" t="str">
        <f t="shared" si="9"/>
        <v>0.002未満</v>
      </c>
      <c r="R113" s="3" t="str">
        <f t="shared" si="10"/>
        <v>0.002未満</v>
      </c>
    </row>
    <row r="114" spans="1:18">
      <c r="A114" s="41" t="s">
        <v>106</v>
      </c>
      <c r="B114" s="42" t="s">
        <v>38</v>
      </c>
      <c r="C114" s="8">
        <v>5.0000000000000001E-3</v>
      </c>
      <c r="D114" s="6">
        <v>5.0000000000000001E-4</v>
      </c>
      <c r="E114" s="3"/>
      <c r="F114" s="3"/>
      <c r="G114" s="3"/>
      <c r="H114" s="3"/>
      <c r="I114" s="3" t="s">
        <v>253</v>
      </c>
      <c r="J114" s="3"/>
      <c r="K114" s="3"/>
      <c r="L114" s="3"/>
      <c r="M114" s="3"/>
      <c r="N114" s="3"/>
      <c r="O114" s="3"/>
      <c r="P114" s="3"/>
      <c r="Q114" s="3" t="str">
        <f t="shared" si="9"/>
        <v>0.0005未満</v>
      </c>
      <c r="R114" s="3" t="str">
        <f t="shared" si="10"/>
        <v>0.0005未満</v>
      </c>
    </row>
    <row r="115" spans="1:18">
      <c r="A115" s="41" t="s">
        <v>107</v>
      </c>
      <c r="B115" s="42" t="s">
        <v>39</v>
      </c>
      <c r="C115" s="11">
        <v>3</v>
      </c>
      <c r="D115" s="6">
        <v>0.3</v>
      </c>
      <c r="E115" s="3"/>
      <c r="F115" s="3"/>
      <c r="G115" s="3"/>
      <c r="H115" s="3"/>
      <c r="I115" s="3">
        <v>0.5</v>
      </c>
      <c r="J115" s="3"/>
      <c r="K115" s="3"/>
      <c r="L115" s="3"/>
      <c r="M115" s="3"/>
      <c r="N115" s="3"/>
      <c r="O115" s="3"/>
      <c r="P115" s="3"/>
      <c r="Q115" s="3">
        <f t="shared" si="9"/>
        <v>0.5</v>
      </c>
      <c r="R115" s="3">
        <f t="shared" si="10"/>
        <v>0.5</v>
      </c>
    </row>
    <row r="116" spans="1:18">
      <c r="A116" s="37" t="s">
        <v>108</v>
      </c>
      <c r="B116" s="38" t="s">
        <v>40</v>
      </c>
      <c r="C116" s="3" t="s">
        <v>113</v>
      </c>
      <c r="D116" s="6"/>
      <c r="E116" s="3">
        <v>9.1</v>
      </c>
      <c r="F116" s="3">
        <v>9.1</v>
      </c>
      <c r="G116" s="3">
        <v>9.1999999999999993</v>
      </c>
      <c r="H116" s="3">
        <v>9.1999999999999993</v>
      </c>
      <c r="I116" s="3">
        <v>9.1999999999999993</v>
      </c>
      <c r="J116" s="3">
        <v>9.1</v>
      </c>
      <c r="K116" s="3">
        <v>9.3000000000000007</v>
      </c>
      <c r="L116" s="3">
        <v>9.1</v>
      </c>
      <c r="M116" s="3">
        <v>9.1</v>
      </c>
      <c r="N116" s="3">
        <v>9</v>
      </c>
      <c r="O116" s="3">
        <v>9.1</v>
      </c>
      <c r="P116" s="3">
        <v>9.1</v>
      </c>
      <c r="Q116" s="3">
        <f t="shared" si="9"/>
        <v>9.3000000000000007</v>
      </c>
      <c r="R116" s="3">
        <f t="shared" si="10"/>
        <v>9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211</v>
      </c>
      <c r="J118" s="3"/>
      <c r="K118" s="3"/>
      <c r="L118" s="3"/>
      <c r="M118" s="3"/>
      <c r="N118" s="3"/>
      <c r="O118" s="3"/>
      <c r="P118" s="3"/>
      <c r="Q118" s="3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18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5.2</v>
      </c>
      <c r="J119" s="3"/>
      <c r="K119" s="3"/>
      <c r="L119" s="3"/>
      <c r="M119" s="3"/>
      <c r="N119" s="3"/>
      <c r="O119" s="3"/>
      <c r="P119" s="3"/>
      <c r="Q119" s="3">
        <f t="shared" ref="Q119:Q120" si="11">IF(MAX(E119:P119)=0,D119&amp;"未満",MAX(E119:P119))</f>
        <v>5.2</v>
      </c>
      <c r="R119" s="3">
        <f t="shared" ref="R119:R120" si="12">IF(MIN(E119:P119)=0,D119&amp;"未満",MIN(E119:P119))</f>
        <v>5.2</v>
      </c>
    </row>
    <row r="120" spans="1:18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0.2</v>
      </c>
      <c r="J120" s="3"/>
      <c r="K120" s="3"/>
      <c r="L120" s="3"/>
      <c r="M120" s="3"/>
      <c r="N120" s="3"/>
      <c r="O120" s="3"/>
      <c r="P120" s="3"/>
      <c r="Q120" s="3">
        <f t="shared" si="11"/>
        <v>0.2</v>
      </c>
      <c r="R120" s="3">
        <f t="shared" si="12"/>
        <v>0.2</v>
      </c>
    </row>
    <row r="121" spans="1:18">
      <c r="A121" s="1"/>
      <c r="B121" s="2" t="s">
        <v>61</v>
      </c>
      <c r="C121" s="2"/>
      <c r="D121" s="6"/>
      <c r="E121" s="3" t="s">
        <v>214</v>
      </c>
      <c r="F121" s="3" t="s">
        <v>214</v>
      </c>
      <c r="G121" s="3" t="s">
        <v>214</v>
      </c>
      <c r="H121" s="3" t="s">
        <v>214</v>
      </c>
      <c r="I121" s="3" t="s">
        <v>214</v>
      </c>
      <c r="J121" s="3" t="s">
        <v>214</v>
      </c>
      <c r="K121" s="3" t="s">
        <v>214</v>
      </c>
      <c r="L121" s="3" t="s">
        <v>214</v>
      </c>
      <c r="M121" s="3" t="s">
        <v>214</v>
      </c>
      <c r="N121" s="3" t="s">
        <v>214</v>
      </c>
      <c r="O121" s="3" t="s">
        <v>214</v>
      </c>
      <c r="P121" s="77" t="s">
        <v>214</v>
      </c>
      <c r="Q121" s="2"/>
      <c r="R121" s="2"/>
    </row>
    <row r="122" spans="1:18">
      <c r="A122" s="32"/>
      <c r="B122" s="33"/>
      <c r="C122" s="33"/>
      <c r="D122" s="34"/>
      <c r="E122" s="4"/>
      <c r="F122" s="4"/>
      <c r="G122" s="36"/>
      <c r="H122" s="4"/>
      <c r="I122" s="33"/>
      <c r="J122" s="33"/>
      <c r="K122" s="33"/>
      <c r="L122" s="33"/>
      <c r="M122" s="35"/>
      <c r="N122" s="35"/>
      <c r="O122" s="33"/>
      <c r="P122" s="35"/>
      <c r="Q122" s="33"/>
      <c r="R122" s="33"/>
    </row>
    <row r="123" spans="1:18">
      <c r="A123" s="1"/>
      <c r="B123" s="2" t="s">
        <v>187</v>
      </c>
      <c r="C123" s="4"/>
      <c r="D123" s="6"/>
      <c r="E123" s="4"/>
      <c r="F123" s="4"/>
      <c r="G123" s="4"/>
      <c r="H123" s="4"/>
      <c r="I123" s="4">
        <v>0</v>
      </c>
      <c r="J123" s="4"/>
      <c r="K123" s="4"/>
      <c r="L123" s="4"/>
      <c r="M123" s="4"/>
      <c r="N123" s="4"/>
      <c r="O123" s="4"/>
      <c r="P123" s="4"/>
      <c r="Q123" s="3">
        <f>IF(SUBTOTAL(3,E123:P123)=0,"-",MAX(E123:P123))</f>
        <v>0</v>
      </c>
      <c r="R123" s="3">
        <f>IF(SUBTOTAL(3,E123:P123)=0,"-",MIN(E123:P123))</f>
        <v>0</v>
      </c>
    </row>
    <row r="124" spans="1:18">
      <c r="A124" s="1"/>
      <c r="B124" s="2" t="s">
        <v>188</v>
      </c>
      <c r="C124" s="4"/>
      <c r="D124" s="6"/>
      <c r="E124" s="6"/>
      <c r="F124" s="4"/>
      <c r="G124" s="4"/>
      <c r="H124" s="4"/>
      <c r="I124" s="4" t="s">
        <v>254</v>
      </c>
      <c r="J124" s="3"/>
      <c r="K124" s="4"/>
      <c r="L124" s="4"/>
      <c r="M124" s="4"/>
      <c r="N124" s="4"/>
      <c r="O124" s="4"/>
      <c r="P124" s="4"/>
      <c r="Q124" s="3" t="str">
        <f>IF(SUBTOTAL(3,E124:P124)=0,"-",IF(MAX(E124:P124)=0,"1.0未満",MAX(E124:P124)))</f>
        <v>1.0未満</v>
      </c>
      <c r="R124" s="3" t="str">
        <f>IF(SUBTOTAL(3,E124:P124)=0,"-",IF(MIN(E124:P124)=0,"1.0未満",MIN(E124:P124)))</f>
        <v>1.0未満</v>
      </c>
    </row>
    <row r="125" spans="1:18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 t="str">
        <f>IF(SUBTOTAL(3,E125:P125)=0,"-",MAX(E125:P125))</f>
        <v>-</v>
      </c>
      <c r="R125" s="3" t="str">
        <f>IF(SUBTOTAL(3,E125:P125)=0,"-",MIN(E125:P125))</f>
        <v>-</v>
      </c>
    </row>
    <row r="126" spans="1:18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 t="str">
        <f>IF(SUBTOTAL(3,E126:P126)=0,"-",MAX(E126:P126))</f>
        <v>-</v>
      </c>
      <c r="R126" s="3" t="str">
        <f>IF(SUBTOTAL(3,E126:P126)=0,"-",MIN(E126:P126))</f>
        <v>-</v>
      </c>
    </row>
    <row r="127" spans="1:18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>
      <c r="A128" s="7"/>
      <c r="B128" s="51" t="s">
        <v>138</v>
      </c>
      <c r="C128" s="7" t="s">
        <v>262</v>
      </c>
      <c r="E128" s="31">
        <v>44671</v>
      </c>
      <c r="F128" s="31">
        <v>44706</v>
      </c>
      <c r="G128" s="74">
        <v>44727</v>
      </c>
      <c r="H128" s="74">
        <v>44762</v>
      </c>
      <c r="I128" s="31">
        <v>44796</v>
      </c>
      <c r="J128" s="31">
        <v>44825</v>
      </c>
      <c r="K128" s="31">
        <v>44853</v>
      </c>
      <c r="L128" s="31">
        <v>44882</v>
      </c>
      <c r="M128" s="74">
        <v>45274</v>
      </c>
      <c r="N128" s="74">
        <v>44951</v>
      </c>
      <c r="O128" s="31">
        <v>44972</v>
      </c>
      <c r="P128" s="31">
        <v>45000</v>
      </c>
      <c r="Q128" s="7"/>
      <c r="R128" s="7"/>
    </row>
    <row r="129" spans="1:18">
      <c r="A129" s="1"/>
      <c r="B129" s="21" t="s">
        <v>48</v>
      </c>
      <c r="C129" s="22" t="s">
        <v>263</v>
      </c>
      <c r="D129" s="52" t="s">
        <v>161</v>
      </c>
      <c r="E129" s="22" t="s">
        <v>193</v>
      </c>
      <c r="F129" s="22" t="s">
        <v>193</v>
      </c>
      <c r="G129" s="22" t="s">
        <v>193</v>
      </c>
      <c r="H129" s="22" t="s">
        <v>193</v>
      </c>
      <c r="I129" s="54" t="s">
        <v>193</v>
      </c>
      <c r="J129" s="54" t="s">
        <v>193</v>
      </c>
      <c r="K129" s="22" t="s">
        <v>193</v>
      </c>
      <c r="L129" s="22" t="s">
        <v>193</v>
      </c>
      <c r="M129" s="22" t="s">
        <v>193</v>
      </c>
      <c r="N129" s="22" t="s">
        <v>193</v>
      </c>
      <c r="O129" s="22" t="s">
        <v>193</v>
      </c>
      <c r="P129" s="22" t="s">
        <v>193</v>
      </c>
      <c r="Q129" s="50" t="str">
        <f>IF(MAX(E129:P129)=0,D129,MAX(E129:P129))</f>
        <v>-</v>
      </c>
      <c r="R129" s="50" t="str">
        <f>IF(MIN(E129:P129)=0,D129,MIN(E129:P129))</f>
        <v>-</v>
      </c>
    </row>
    <row r="130" spans="1:18">
      <c r="A130" s="1"/>
      <c r="B130" s="15" t="s">
        <v>50</v>
      </c>
      <c r="C130" s="16" t="s">
        <v>51</v>
      </c>
      <c r="D130" s="17"/>
      <c r="E130" s="55">
        <v>12.7</v>
      </c>
      <c r="F130" s="27">
        <v>21.6</v>
      </c>
      <c r="G130" s="27">
        <v>16.8</v>
      </c>
      <c r="H130" s="27">
        <v>28</v>
      </c>
      <c r="I130" s="27">
        <v>24.8</v>
      </c>
      <c r="J130" s="55">
        <v>17.8</v>
      </c>
      <c r="K130" s="27">
        <v>12.7</v>
      </c>
      <c r="L130" s="27">
        <v>8.8000000000000007</v>
      </c>
      <c r="M130" s="27">
        <v>2</v>
      </c>
      <c r="N130" s="27">
        <v>-5.8</v>
      </c>
      <c r="O130" s="27">
        <v>0.5</v>
      </c>
      <c r="P130" s="27">
        <v>6.5</v>
      </c>
      <c r="Q130" s="27">
        <f t="shared" ref="Q130:Q131" si="13">MAX(E130:P130)</f>
        <v>28</v>
      </c>
      <c r="R130" s="27">
        <f t="shared" ref="R130:R131" si="14">MIN(E130:P130)</f>
        <v>-5.8</v>
      </c>
    </row>
    <row r="131" spans="1:18">
      <c r="A131" s="1"/>
      <c r="B131" s="18" t="s">
        <v>52</v>
      </c>
      <c r="C131" s="19" t="s">
        <v>51</v>
      </c>
      <c r="D131" s="20"/>
      <c r="E131" s="56">
        <v>15.4</v>
      </c>
      <c r="F131" s="29">
        <v>17.5</v>
      </c>
      <c r="G131" s="29">
        <v>17</v>
      </c>
      <c r="H131" s="29">
        <v>17.399999999999999</v>
      </c>
      <c r="I131" s="29">
        <v>17.5</v>
      </c>
      <c r="J131" s="56">
        <v>17</v>
      </c>
      <c r="K131" s="29">
        <v>16.899999999999999</v>
      </c>
      <c r="L131" s="29">
        <v>15.7</v>
      </c>
      <c r="M131" s="29">
        <v>13.8</v>
      </c>
      <c r="N131" s="29">
        <v>11</v>
      </c>
      <c r="O131" s="29">
        <v>15.5</v>
      </c>
      <c r="P131" s="29">
        <v>13.1</v>
      </c>
      <c r="Q131" s="29">
        <f t="shared" si="13"/>
        <v>17.5</v>
      </c>
      <c r="R131" s="29">
        <f t="shared" si="14"/>
        <v>11</v>
      </c>
    </row>
    <row r="132" spans="1:18">
      <c r="A132" s="1"/>
      <c r="B132" s="6" t="s">
        <v>137</v>
      </c>
      <c r="C132" s="6"/>
      <c r="D132" s="6"/>
      <c r="E132" s="31" t="s">
        <v>237</v>
      </c>
      <c r="F132" s="31" t="s">
        <v>255</v>
      </c>
      <c r="G132" s="31" t="s">
        <v>216</v>
      </c>
      <c r="H132" s="74" t="s">
        <v>237</v>
      </c>
      <c r="I132" s="31" t="s">
        <v>216</v>
      </c>
      <c r="J132" s="31" t="s">
        <v>237</v>
      </c>
      <c r="K132" s="31" t="s">
        <v>255</v>
      </c>
      <c r="L132" s="31" t="s">
        <v>255</v>
      </c>
      <c r="M132" s="74" t="s">
        <v>255</v>
      </c>
      <c r="N132" s="74" t="s">
        <v>278</v>
      </c>
      <c r="O132" s="31" t="s">
        <v>255</v>
      </c>
      <c r="P132" s="31" t="s">
        <v>255</v>
      </c>
      <c r="Q132" s="7"/>
      <c r="R132" s="7"/>
    </row>
    <row r="133" spans="1:18">
      <c r="G133" s="75"/>
      <c r="H133" s="75"/>
      <c r="M133" s="75"/>
      <c r="N133" s="75"/>
    </row>
    <row r="134" spans="1:18">
      <c r="A134" s="80" t="s">
        <v>143</v>
      </c>
      <c r="B134" s="7" t="s">
        <v>155</v>
      </c>
      <c r="C134" s="7"/>
      <c r="D134" s="7" t="s">
        <v>139</v>
      </c>
      <c r="E134" s="7">
        <v>2</v>
      </c>
      <c r="F134" s="7">
        <v>2</v>
      </c>
      <c r="G134" s="4">
        <v>2</v>
      </c>
      <c r="H134" s="4">
        <v>2</v>
      </c>
      <c r="I134" s="7">
        <v>39</v>
      </c>
      <c r="J134" s="7">
        <v>2</v>
      </c>
      <c r="K134" s="7">
        <v>2</v>
      </c>
      <c r="L134" s="7">
        <v>2</v>
      </c>
      <c r="M134" s="4">
        <v>2</v>
      </c>
      <c r="N134" s="4">
        <v>2</v>
      </c>
      <c r="O134" s="7">
        <v>2</v>
      </c>
      <c r="P134" s="7">
        <v>2</v>
      </c>
      <c r="Q134" s="7">
        <f t="shared" ref="Q134:R134" si="15">SUBTOTAL(3,Q136:Q186)</f>
        <v>39</v>
      </c>
      <c r="R134" s="7">
        <f t="shared" si="15"/>
        <v>39</v>
      </c>
    </row>
    <row r="135" spans="1:18">
      <c r="A135" s="81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4" t="s">
        <v>119</v>
      </c>
      <c r="H135" s="4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4" t="s">
        <v>125</v>
      </c>
      <c r="N135" s="4" t="s">
        <v>126</v>
      </c>
      <c r="O135" s="7" t="s">
        <v>127</v>
      </c>
      <c r="P135" s="7" t="s">
        <v>128</v>
      </c>
      <c r="Q135" s="7" t="s">
        <v>129</v>
      </c>
      <c r="R135" s="7" t="s">
        <v>130</v>
      </c>
    </row>
    <row r="136" spans="1:18">
      <c r="A136" s="41" t="s">
        <v>62</v>
      </c>
      <c r="B136" s="42" t="s">
        <v>0</v>
      </c>
      <c r="C136" s="12">
        <v>100</v>
      </c>
      <c r="D136" s="6">
        <v>0</v>
      </c>
      <c r="E136" s="3"/>
      <c r="F136" s="3"/>
      <c r="G136" s="3"/>
      <c r="H136" s="3"/>
      <c r="I136" s="3">
        <v>0</v>
      </c>
      <c r="J136" s="3"/>
      <c r="K136" s="3"/>
      <c r="L136" s="3"/>
      <c r="M136" s="3"/>
      <c r="N136" s="3"/>
      <c r="O136" s="3"/>
      <c r="P136" s="3"/>
      <c r="Q136" s="3">
        <f>MAX(E136:P136)</f>
        <v>0</v>
      </c>
      <c r="R136" s="3">
        <f>MIN(E136:P136)</f>
        <v>0</v>
      </c>
    </row>
    <row r="137" spans="1:18">
      <c r="A137" s="41" t="s">
        <v>63</v>
      </c>
      <c r="B137" s="42" t="s">
        <v>1</v>
      </c>
      <c r="C137" s="3" t="s">
        <v>2</v>
      </c>
      <c r="D137" s="6"/>
      <c r="E137" s="3"/>
      <c r="F137" s="3"/>
      <c r="G137" s="3"/>
      <c r="H137" s="3"/>
      <c r="I137" s="3" t="s">
        <v>134</v>
      </c>
      <c r="J137" s="3"/>
      <c r="K137" s="3"/>
      <c r="L137" s="3"/>
      <c r="M137" s="3"/>
      <c r="N137" s="3"/>
      <c r="O137" s="3"/>
      <c r="P137" s="3"/>
      <c r="Q137" s="3" t="str">
        <f>IF(MAX(E137:P137)=0,"検出しない",MAX(E137:P137))</f>
        <v>検出しない</v>
      </c>
      <c r="R137" s="3" t="str">
        <f>IF(MIN(E137:P137)=0,"検出しない",MIN(E137:P137))</f>
        <v>検出しない</v>
      </c>
    </row>
    <row r="138" spans="1:18">
      <c r="A138" s="41" t="s">
        <v>64</v>
      </c>
      <c r="B138" s="42" t="s">
        <v>3</v>
      </c>
      <c r="C138" s="8">
        <v>3.0000000000000001E-3</v>
      </c>
      <c r="D138" s="6">
        <v>2.9999999999999997E-4</v>
      </c>
      <c r="E138" s="3"/>
      <c r="F138" s="3"/>
      <c r="G138" s="3"/>
      <c r="H138" s="3"/>
      <c r="I138" s="3" t="s">
        <v>169</v>
      </c>
      <c r="J138" s="3"/>
      <c r="K138" s="3"/>
      <c r="L138" s="3"/>
      <c r="M138" s="3"/>
      <c r="N138" s="3"/>
      <c r="O138" s="3"/>
      <c r="P138" s="3"/>
      <c r="Q138" s="3" t="str">
        <f>IF(MAX(E138:P138)=0,D138&amp;"未満",MAX(E138:P138))</f>
        <v>0.0003未満</v>
      </c>
      <c r="R138" s="3" t="str">
        <f>IF(MIN(E138:P138)=0,D138&amp;"未満",MIN(E138:P138))</f>
        <v>0.0003未満</v>
      </c>
    </row>
    <row r="139" spans="1:18">
      <c r="A139" s="41" t="s">
        <v>65</v>
      </c>
      <c r="B139" s="42" t="s">
        <v>4</v>
      </c>
      <c r="C139" s="9">
        <v>5.0000000000000001E-4</v>
      </c>
      <c r="D139" s="6">
        <v>5.0000000000000002E-5</v>
      </c>
      <c r="E139" s="3"/>
      <c r="F139" s="3"/>
      <c r="G139" s="3"/>
      <c r="H139" s="3"/>
      <c r="I139" s="3" t="s">
        <v>170</v>
      </c>
      <c r="J139" s="3"/>
      <c r="K139" s="3"/>
      <c r="L139" s="3"/>
      <c r="M139" s="3"/>
      <c r="N139" s="3"/>
      <c r="O139" s="3"/>
      <c r="P139" s="3"/>
      <c r="Q139" s="3" t="str">
        <f t="shared" ref="Q139:Q182" si="16">IF(MAX(E139:P139)=0,D139&amp;"未満",MAX(E139:P139))</f>
        <v>0.00005未満</v>
      </c>
      <c r="R139" s="3" t="str">
        <f t="shared" ref="R139:R182" si="17">IF(MIN(E139:P139)=0,D139&amp;"未満",MIN(E139:P139))</f>
        <v>0.00005未満</v>
      </c>
    </row>
    <row r="140" spans="1:18">
      <c r="A140" s="41" t="s">
        <v>66</v>
      </c>
      <c r="B140" s="42" t="s">
        <v>5</v>
      </c>
      <c r="C140" s="10">
        <v>0.01</v>
      </c>
      <c r="D140" s="6">
        <v>1E-3</v>
      </c>
      <c r="E140" s="3"/>
      <c r="F140" s="3"/>
      <c r="G140" s="3"/>
      <c r="H140" s="3"/>
      <c r="I140" s="3" t="s">
        <v>238</v>
      </c>
      <c r="J140" s="3"/>
      <c r="K140" s="3"/>
      <c r="L140" s="3"/>
      <c r="M140" s="3"/>
      <c r="N140" s="3"/>
      <c r="O140" s="3"/>
      <c r="P140" s="3"/>
      <c r="Q140" s="3" t="str">
        <f t="shared" si="16"/>
        <v>0.001未満</v>
      </c>
      <c r="R140" s="3" t="str">
        <f t="shared" si="17"/>
        <v>0.001未満</v>
      </c>
    </row>
    <row r="141" spans="1:18">
      <c r="A141" s="41" t="s">
        <v>67</v>
      </c>
      <c r="B141" s="42" t="s">
        <v>6</v>
      </c>
      <c r="C141" s="10">
        <v>0.01</v>
      </c>
      <c r="D141" s="6">
        <v>1E-3</v>
      </c>
      <c r="E141" s="3"/>
      <c r="F141" s="3"/>
      <c r="G141" s="3"/>
      <c r="H141" s="3"/>
      <c r="I141" s="3" t="s">
        <v>238</v>
      </c>
      <c r="J141" s="3"/>
      <c r="K141" s="3"/>
      <c r="L141" s="3"/>
      <c r="M141" s="3"/>
      <c r="N141" s="3"/>
      <c r="O141" s="3"/>
      <c r="P141" s="3"/>
      <c r="Q141" s="3" t="str">
        <f t="shared" si="16"/>
        <v>0.001未満</v>
      </c>
      <c r="R141" s="3" t="str">
        <f t="shared" si="17"/>
        <v>0.001未満</v>
      </c>
    </row>
    <row r="142" spans="1:18">
      <c r="A142" s="41" t="s">
        <v>68</v>
      </c>
      <c r="B142" s="42" t="s">
        <v>7</v>
      </c>
      <c r="C142" s="10">
        <v>0.01</v>
      </c>
      <c r="D142" s="6">
        <v>1E-3</v>
      </c>
      <c r="E142" s="3"/>
      <c r="F142" s="3"/>
      <c r="G142" s="3"/>
      <c r="H142" s="3"/>
      <c r="I142" s="3">
        <v>2E-3</v>
      </c>
      <c r="J142" s="3"/>
      <c r="K142" s="3"/>
      <c r="L142" s="3"/>
      <c r="M142" s="3"/>
      <c r="N142" s="3"/>
      <c r="O142" s="3"/>
      <c r="P142" s="3"/>
      <c r="Q142" s="3">
        <f t="shared" si="16"/>
        <v>2E-3</v>
      </c>
      <c r="R142" s="3">
        <f t="shared" si="17"/>
        <v>2E-3</v>
      </c>
    </row>
    <row r="143" spans="1:18">
      <c r="A143" s="41" t="s">
        <v>69</v>
      </c>
      <c r="B143" s="42" t="s">
        <v>8</v>
      </c>
      <c r="C143" s="10">
        <v>0.05</v>
      </c>
      <c r="D143" s="6">
        <v>5.0000000000000001E-3</v>
      </c>
      <c r="E143" s="3"/>
      <c r="F143" s="3"/>
      <c r="G143" s="3"/>
      <c r="H143" s="3"/>
      <c r="I143" s="3" t="s">
        <v>239</v>
      </c>
      <c r="J143" s="3"/>
      <c r="K143" s="3"/>
      <c r="L143" s="3"/>
      <c r="M143" s="3"/>
      <c r="N143" s="3"/>
      <c r="O143" s="3"/>
      <c r="P143" s="3"/>
      <c r="Q143" s="3" t="str">
        <f t="shared" si="16"/>
        <v>0.005未満</v>
      </c>
      <c r="R143" s="3" t="str">
        <f t="shared" si="17"/>
        <v>0.005未満</v>
      </c>
    </row>
    <row r="144" spans="1:18">
      <c r="A144" s="41" t="s">
        <v>70</v>
      </c>
      <c r="B144" s="42" t="s">
        <v>9</v>
      </c>
      <c r="C144" s="10">
        <v>0.04</v>
      </c>
      <c r="D144" s="6">
        <v>4.0000000000000001E-3</v>
      </c>
      <c r="E144" s="3"/>
      <c r="F144" s="3"/>
      <c r="G144" s="3"/>
      <c r="H144" s="3"/>
      <c r="I144" s="3" t="s">
        <v>240</v>
      </c>
      <c r="J144" s="3"/>
      <c r="K144" s="3"/>
      <c r="L144" s="3"/>
      <c r="M144" s="3"/>
      <c r="N144" s="3"/>
      <c r="O144" s="3"/>
      <c r="P144" s="3"/>
      <c r="Q144" s="3" t="str">
        <f t="shared" si="16"/>
        <v>0.004未満</v>
      </c>
      <c r="R144" s="3" t="str">
        <f t="shared" si="17"/>
        <v>0.004未満</v>
      </c>
    </row>
    <row r="145" spans="1:18">
      <c r="A145" s="41" t="s">
        <v>71</v>
      </c>
      <c r="B145" s="42" t="s">
        <v>10</v>
      </c>
      <c r="C145" s="10">
        <v>0.01</v>
      </c>
      <c r="D145" s="6">
        <v>1E-3</v>
      </c>
      <c r="E145" s="3"/>
      <c r="F145" s="3"/>
      <c r="G145" s="3"/>
      <c r="H145" s="3"/>
      <c r="I145" s="3" t="s">
        <v>238</v>
      </c>
      <c r="J145" s="3"/>
      <c r="K145" s="3"/>
      <c r="L145" s="3"/>
      <c r="M145" s="3"/>
      <c r="N145" s="3"/>
      <c r="O145" s="3"/>
      <c r="P145" s="3"/>
      <c r="Q145" s="3" t="str">
        <f t="shared" si="16"/>
        <v>0.001未満</v>
      </c>
      <c r="R145" s="3" t="str">
        <f t="shared" si="17"/>
        <v>0.001未満</v>
      </c>
    </row>
    <row r="146" spans="1:18">
      <c r="A146" s="41" t="s">
        <v>72</v>
      </c>
      <c r="B146" s="42" t="s">
        <v>11</v>
      </c>
      <c r="C146" s="11">
        <v>10</v>
      </c>
      <c r="D146" s="6">
        <v>0.02</v>
      </c>
      <c r="E146" s="3"/>
      <c r="F146" s="3"/>
      <c r="G146" s="3"/>
      <c r="H146" s="3"/>
      <c r="I146" s="3" t="s">
        <v>249</v>
      </c>
      <c r="J146" s="3"/>
      <c r="K146" s="3"/>
      <c r="L146" s="3"/>
      <c r="M146" s="3"/>
      <c r="N146" s="3"/>
      <c r="O146" s="3"/>
      <c r="P146" s="3"/>
      <c r="Q146" s="3" t="str">
        <f t="shared" si="16"/>
        <v>0.02未満</v>
      </c>
      <c r="R146" s="3" t="str">
        <f t="shared" si="17"/>
        <v>0.02未満</v>
      </c>
    </row>
    <row r="147" spans="1:18">
      <c r="A147" s="37" t="s">
        <v>73</v>
      </c>
      <c r="B147" s="38" t="s">
        <v>12</v>
      </c>
      <c r="C147" s="13">
        <v>0.8</v>
      </c>
      <c r="D147" s="6">
        <v>0.08</v>
      </c>
      <c r="E147" s="25">
        <v>0.6</v>
      </c>
      <c r="F147" s="3">
        <v>0.61</v>
      </c>
      <c r="G147" s="25">
        <v>0.45</v>
      </c>
      <c r="H147" s="25">
        <v>0.59</v>
      </c>
      <c r="I147" s="3">
        <v>0.63</v>
      </c>
      <c r="J147" s="3">
        <v>0.65</v>
      </c>
      <c r="K147" s="3">
        <v>0.45</v>
      </c>
      <c r="L147" s="3">
        <v>0.69</v>
      </c>
      <c r="M147" s="3">
        <v>0.57999999999999996</v>
      </c>
      <c r="N147" s="3">
        <v>0.57999999999999996</v>
      </c>
      <c r="O147" s="3">
        <v>0.57999999999999996</v>
      </c>
      <c r="P147" s="3">
        <v>0.56999999999999995</v>
      </c>
      <c r="Q147" s="3">
        <f t="shared" si="16"/>
        <v>0.69</v>
      </c>
      <c r="R147" s="3">
        <f t="shared" si="17"/>
        <v>0.45</v>
      </c>
    </row>
    <row r="148" spans="1:18">
      <c r="A148" s="41" t="s">
        <v>74</v>
      </c>
      <c r="B148" s="42" t="s">
        <v>13</v>
      </c>
      <c r="C148" s="13">
        <v>1</v>
      </c>
      <c r="D148" s="6">
        <v>0.1</v>
      </c>
      <c r="E148" s="3"/>
      <c r="F148" s="3"/>
      <c r="G148" s="3"/>
      <c r="H148" s="3"/>
      <c r="I148" s="3">
        <v>0.1</v>
      </c>
      <c r="J148" s="3"/>
      <c r="K148" s="3"/>
      <c r="L148" s="3"/>
      <c r="M148" s="3"/>
      <c r="N148" s="3"/>
      <c r="O148" s="3"/>
      <c r="P148" s="3"/>
      <c r="Q148" s="3">
        <f t="shared" si="16"/>
        <v>0.1</v>
      </c>
      <c r="R148" s="3">
        <f t="shared" si="17"/>
        <v>0.1</v>
      </c>
    </row>
    <row r="149" spans="1:18">
      <c r="A149" s="41" t="s">
        <v>75</v>
      </c>
      <c r="B149" s="42" t="s">
        <v>14</v>
      </c>
      <c r="C149" s="8">
        <v>2E-3</v>
      </c>
      <c r="D149" s="6">
        <v>2.0000000000000001E-4</v>
      </c>
      <c r="E149" s="3"/>
      <c r="F149" s="3"/>
      <c r="G149" s="3"/>
      <c r="H149" s="3"/>
      <c r="I149" s="3" t="s">
        <v>242</v>
      </c>
      <c r="J149" s="3"/>
      <c r="K149" s="3"/>
      <c r="L149" s="3"/>
      <c r="M149" s="3"/>
      <c r="N149" s="3"/>
      <c r="O149" s="3"/>
      <c r="P149" s="3"/>
      <c r="Q149" s="3" t="str">
        <f t="shared" si="16"/>
        <v>0.0002未満</v>
      </c>
      <c r="R149" s="3" t="str">
        <f t="shared" si="17"/>
        <v>0.0002未満</v>
      </c>
    </row>
    <row r="150" spans="1:18">
      <c r="A150" s="41" t="s">
        <v>76</v>
      </c>
      <c r="B150" s="42" t="s">
        <v>15</v>
      </c>
      <c r="C150" s="10">
        <v>0.05</v>
      </c>
      <c r="D150" s="6">
        <v>5.0000000000000001E-3</v>
      </c>
      <c r="E150" s="3"/>
      <c r="F150" s="3"/>
      <c r="G150" s="3"/>
      <c r="H150" s="3"/>
      <c r="I150" s="3" t="s">
        <v>243</v>
      </c>
      <c r="J150" s="3"/>
      <c r="K150" s="3"/>
      <c r="L150" s="3"/>
      <c r="M150" s="3"/>
      <c r="N150" s="3"/>
      <c r="O150" s="3"/>
      <c r="P150" s="3"/>
      <c r="Q150" s="3" t="str">
        <f t="shared" si="16"/>
        <v>0.005未満</v>
      </c>
      <c r="R150" s="3" t="str">
        <f t="shared" si="17"/>
        <v>0.005未満</v>
      </c>
    </row>
    <row r="151" spans="1:18">
      <c r="A151" s="41" t="s">
        <v>77</v>
      </c>
      <c r="B151" s="42" t="s">
        <v>16</v>
      </c>
      <c r="C151" s="10">
        <v>0.04</v>
      </c>
      <c r="D151" s="6">
        <v>4.0000000000000001E-3</v>
      </c>
      <c r="E151" s="3"/>
      <c r="F151" s="3"/>
      <c r="G151" s="3"/>
      <c r="H151" s="3"/>
      <c r="I151" s="3" t="s">
        <v>240</v>
      </c>
      <c r="J151" s="3"/>
      <c r="K151" s="3"/>
      <c r="L151" s="3"/>
      <c r="M151" s="3"/>
      <c r="N151" s="3"/>
      <c r="O151" s="3"/>
      <c r="P151" s="3"/>
      <c r="Q151" s="3" t="str">
        <f t="shared" si="16"/>
        <v>0.004未満</v>
      </c>
      <c r="R151" s="3" t="str">
        <f t="shared" si="17"/>
        <v>0.004未満</v>
      </c>
    </row>
    <row r="152" spans="1:18">
      <c r="A152" s="41" t="s">
        <v>78</v>
      </c>
      <c r="B152" s="42" t="s">
        <v>17</v>
      </c>
      <c r="C152" s="10">
        <v>0.02</v>
      </c>
      <c r="D152" s="6">
        <v>2E-3</v>
      </c>
      <c r="E152" s="3"/>
      <c r="F152" s="3"/>
      <c r="G152" s="3"/>
      <c r="H152" s="3"/>
      <c r="I152" s="3" t="s">
        <v>239</v>
      </c>
      <c r="J152" s="3"/>
      <c r="K152" s="3"/>
      <c r="L152" s="3"/>
      <c r="M152" s="3"/>
      <c r="N152" s="3"/>
      <c r="O152" s="3"/>
      <c r="P152" s="3"/>
      <c r="Q152" s="3" t="str">
        <f t="shared" si="16"/>
        <v>0.002未満</v>
      </c>
      <c r="R152" s="3" t="str">
        <f t="shared" si="17"/>
        <v>0.002未満</v>
      </c>
    </row>
    <row r="153" spans="1:18">
      <c r="A153" s="41" t="s">
        <v>79</v>
      </c>
      <c r="B153" s="42" t="s">
        <v>53</v>
      </c>
      <c r="C153" s="10">
        <v>0.01</v>
      </c>
      <c r="D153" s="6">
        <v>1E-3</v>
      </c>
      <c r="E153" s="3"/>
      <c r="F153" s="3"/>
      <c r="G153" s="3"/>
      <c r="H153" s="3"/>
      <c r="I153" s="3" t="s">
        <v>238</v>
      </c>
      <c r="J153" s="3"/>
      <c r="K153" s="3"/>
      <c r="L153" s="3"/>
      <c r="M153" s="3"/>
      <c r="N153" s="3"/>
      <c r="O153" s="3"/>
      <c r="P153" s="3"/>
      <c r="Q153" s="3" t="str">
        <f t="shared" si="16"/>
        <v>0.001未満</v>
      </c>
      <c r="R153" s="3" t="str">
        <f t="shared" si="17"/>
        <v>0.001未満</v>
      </c>
    </row>
    <row r="154" spans="1:18">
      <c r="A154" s="41" t="s">
        <v>80</v>
      </c>
      <c r="B154" s="42" t="s">
        <v>54</v>
      </c>
      <c r="C154" s="10">
        <v>0.01</v>
      </c>
      <c r="D154" s="6">
        <v>1E-3</v>
      </c>
      <c r="E154" s="3"/>
      <c r="F154" s="3"/>
      <c r="G154" s="3"/>
      <c r="H154" s="3"/>
      <c r="I154" s="3" t="s">
        <v>238</v>
      </c>
      <c r="J154" s="3"/>
      <c r="K154" s="3"/>
      <c r="L154" s="3"/>
      <c r="M154" s="3"/>
      <c r="N154" s="3"/>
      <c r="O154" s="3"/>
      <c r="P154" s="3"/>
      <c r="Q154" s="3" t="str">
        <f t="shared" si="16"/>
        <v>0.001未満</v>
      </c>
      <c r="R154" s="3" t="str">
        <f t="shared" si="17"/>
        <v>0.001未満</v>
      </c>
    </row>
    <row r="155" spans="1:18">
      <c r="A155" s="41" t="s">
        <v>81</v>
      </c>
      <c r="B155" s="42" t="s">
        <v>55</v>
      </c>
      <c r="C155" s="10">
        <v>0.01</v>
      </c>
      <c r="D155" s="6">
        <v>1E-3</v>
      </c>
      <c r="E155" s="3"/>
      <c r="F155" s="3"/>
      <c r="G155" s="3"/>
      <c r="H155" s="3"/>
      <c r="I155" s="3" t="s">
        <v>238</v>
      </c>
      <c r="J155" s="3"/>
      <c r="K155" s="3"/>
      <c r="L155" s="3"/>
      <c r="M155" s="3"/>
      <c r="N155" s="3"/>
      <c r="O155" s="3"/>
      <c r="P155" s="3"/>
      <c r="Q155" s="3" t="str">
        <f t="shared" si="16"/>
        <v>0.001未満</v>
      </c>
      <c r="R155" s="3" t="str">
        <f t="shared" si="17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>
      <c r="A167" s="41" t="s">
        <v>93</v>
      </c>
      <c r="B167" s="42" t="s">
        <v>26</v>
      </c>
      <c r="C167" s="13">
        <v>1</v>
      </c>
      <c r="D167" s="6">
        <v>0.01</v>
      </c>
      <c r="E167" s="3"/>
      <c r="F167" s="3"/>
      <c r="G167" s="3"/>
      <c r="H167" s="3"/>
      <c r="I167" s="3" t="s">
        <v>248</v>
      </c>
      <c r="J167" s="3"/>
      <c r="K167" s="3"/>
      <c r="L167" s="3"/>
      <c r="M167" s="3"/>
      <c r="N167" s="3"/>
      <c r="O167" s="3"/>
      <c r="P167" s="3"/>
      <c r="Q167" s="3" t="str">
        <f t="shared" si="16"/>
        <v>0.01未満</v>
      </c>
      <c r="R167" s="3" t="str">
        <f t="shared" si="17"/>
        <v>0.01未満</v>
      </c>
    </row>
    <row r="168" spans="1:18">
      <c r="A168" s="41" t="s">
        <v>94</v>
      </c>
      <c r="B168" s="42" t="s">
        <v>27</v>
      </c>
      <c r="C168" s="13">
        <v>0.2</v>
      </c>
      <c r="D168" s="6">
        <v>0.02</v>
      </c>
      <c r="E168" s="3"/>
      <c r="F168" s="3"/>
      <c r="G168" s="3"/>
      <c r="H168" s="3"/>
      <c r="I168" s="3" t="s">
        <v>256</v>
      </c>
      <c r="J168" s="3"/>
      <c r="K168" s="3"/>
      <c r="L168" s="3"/>
      <c r="M168" s="3"/>
      <c r="N168" s="3"/>
      <c r="O168" s="3"/>
      <c r="P168" s="3"/>
      <c r="Q168" s="3" t="str">
        <f t="shared" si="16"/>
        <v>0.02未満</v>
      </c>
      <c r="R168" s="3" t="str">
        <f t="shared" si="17"/>
        <v>0.02未満</v>
      </c>
    </row>
    <row r="169" spans="1:18">
      <c r="A169" s="41" t="s">
        <v>95</v>
      </c>
      <c r="B169" s="42" t="s">
        <v>28</v>
      </c>
      <c r="C169" s="13">
        <v>0.3</v>
      </c>
      <c r="D169" s="6">
        <v>0.03</v>
      </c>
      <c r="E169" s="3"/>
      <c r="F169" s="3"/>
      <c r="G169" s="3"/>
      <c r="H169" s="3"/>
      <c r="I169" s="3" t="s">
        <v>250</v>
      </c>
      <c r="J169" s="3"/>
      <c r="K169" s="3"/>
      <c r="L169" s="3"/>
      <c r="M169" s="3"/>
      <c r="N169" s="3"/>
      <c r="O169" s="3"/>
      <c r="P169" s="3"/>
      <c r="Q169" s="3" t="str">
        <f t="shared" si="16"/>
        <v>0.03未満</v>
      </c>
      <c r="R169" s="3" t="str">
        <f t="shared" si="17"/>
        <v>0.03未満</v>
      </c>
    </row>
    <row r="170" spans="1:18">
      <c r="A170" s="41" t="s">
        <v>96</v>
      </c>
      <c r="B170" s="42" t="s">
        <v>29</v>
      </c>
      <c r="C170" s="13">
        <v>1</v>
      </c>
      <c r="D170" s="6">
        <v>0.01</v>
      </c>
      <c r="E170" s="3"/>
      <c r="F170" s="3"/>
      <c r="G170" s="3"/>
      <c r="H170" s="3"/>
      <c r="I170" s="3" t="s">
        <v>251</v>
      </c>
      <c r="J170" s="3"/>
      <c r="K170" s="3"/>
      <c r="L170" s="3"/>
      <c r="M170" s="3"/>
      <c r="N170" s="3"/>
      <c r="O170" s="3"/>
      <c r="P170" s="3"/>
      <c r="Q170" s="3" t="str">
        <f t="shared" si="16"/>
        <v>0.01未満</v>
      </c>
      <c r="R170" s="3" t="str">
        <f t="shared" si="17"/>
        <v>0.01未満</v>
      </c>
    </row>
    <row r="171" spans="1:18">
      <c r="A171" s="41" t="s">
        <v>97</v>
      </c>
      <c r="B171" s="42" t="s">
        <v>30</v>
      </c>
      <c r="C171" s="11">
        <v>200</v>
      </c>
      <c r="D171" s="6">
        <v>0.1</v>
      </c>
      <c r="E171" s="3"/>
      <c r="F171" s="3"/>
      <c r="G171" s="3"/>
      <c r="H171" s="3"/>
      <c r="I171" s="3">
        <v>45</v>
      </c>
      <c r="J171" s="3"/>
      <c r="K171" s="3"/>
      <c r="L171" s="3"/>
      <c r="M171" s="3"/>
      <c r="N171" s="3"/>
      <c r="O171" s="3"/>
      <c r="P171" s="3"/>
      <c r="Q171" s="3">
        <f t="shared" si="16"/>
        <v>45</v>
      </c>
      <c r="R171" s="3">
        <f t="shared" si="17"/>
        <v>45</v>
      </c>
    </row>
    <row r="172" spans="1:18">
      <c r="A172" s="41" t="s">
        <v>98</v>
      </c>
      <c r="B172" s="42" t="s">
        <v>31</v>
      </c>
      <c r="C172" s="3" t="s">
        <v>116</v>
      </c>
      <c r="D172" s="6">
        <v>5.0000000000000001E-3</v>
      </c>
      <c r="E172" s="3"/>
      <c r="F172" s="3"/>
      <c r="G172" s="3"/>
      <c r="H172" s="3"/>
      <c r="I172" s="3" t="s">
        <v>213</v>
      </c>
      <c r="J172" s="3"/>
      <c r="K172" s="3"/>
      <c r="L172" s="3"/>
      <c r="M172" s="3"/>
      <c r="N172" s="3"/>
      <c r="O172" s="3"/>
      <c r="P172" s="3"/>
      <c r="Q172" s="3" t="str">
        <f t="shared" si="16"/>
        <v>0.005未満</v>
      </c>
      <c r="R172" s="3" t="str">
        <f t="shared" si="17"/>
        <v>0.005未満</v>
      </c>
    </row>
    <row r="173" spans="1:18">
      <c r="A173" s="41" t="s">
        <v>99</v>
      </c>
      <c r="B173" s="42" t="s">
        <v>32</v>
      </c>
      <c r="C173" s="11">
        <v>200</v>
      </c>
      <c r="D173" s="6">
        <v>1</v>
      </c>
      <c r="E173" s="3"/>
      <c r="F173" s="3"/>
      <c r="G173" s="3"/>
      <c r="H173" s="3"/>
      <c r="I173" s="3">
        <v>1.7</v>
      </c>
      <c r="J173" s="3"/>
      <c r="K173" s="3"/>
      <c r="L173" s="3"/>
      <c r="M173" s="3"/>
      <c r="N173" s="3"/>
      <c r="O173" s="3"/>
      <c r="P173" s="3"/>
      <c r="Q173" s="3">
        <f t="shared" si="16"/>
        <v>1.7</v>
      </c>
      <c r="R173" s="3">
        <f t="shared" si="17"/>
        <v>1.7</v>
      </c>
    </row>
    <row r="174" spans="1:18">
      <c r="A174" s="41" t="s">
        <v>100</v>
      </c>
      <c r="B174" s="42" t="s">
        <v>33</v>
      </c>
      <c r="C174" s="11">
        <v>300</v>
      </c>
      <c r="D174" s="6">
        <v>1</v>
      </c>
      <c r="E174" s="3"/>
      <c r="F174" s="3"/>
      <c r="G174" s="3"/>
      <c r="H174" s="3"/>
      <c r="I174" s="3">
        <v>4.2</v>
      </c>
      <c r="J174" s="3"/>
      <c r="K174" s="3"/>
      <c r="L174" s="3"/>
      <c r="M174" s="3"/>
      <c r="N174" s="3"/>
      <c r="O174" s="3"/>
      <c r="P174" s="3"/>
      <c r="Q174" s="3">
        <f t="shared" si="16"/>
        <v>4.2</v>
      </c>
      <c r="R174" s="3">
        <f t="shared" si="17"/>
        <v>4.2</v>
      </c>
    </row>
    <row r="175" spans="1:18">
      <c r="A175" s="41" t="s">
        <v>101</v>
      </c>
      <c r="B175" s="42" t="s">
        <v>34</v>
      </c>
      <c r="C175" s="11">
        <v>500</v>
      </c>
      <c r="D175" s="6">
        <v>20</v>
      </c>
      <c r="E175" s="3"/>
      <c r="F175" s="3"/>
      <c r="G175" s="3"/>
      <c r="H175" s="3"/>
      <c r="I175" s="3">
        <v>150</v>
      </c>
      <c r="J175" s="3"/>
      <c r="K175" s="3"/>
      <c r="L175" s="3"/>
      <c r="M175" s="3"/>
      <c r="N175" s="3"/>
      <c r="O175" s="3"/>
      <c r="P175" s="3"/>
      <c r="Q175" s="3">
        <f t="shared" si="16"/>
        <v>150</v>
      </c>
      <c r="R175" s="3">
        <f t="shared" si="17"/>
        <v>150</v>
      </c>
    </row>
    <row r="176" spans="1:18">
      <c r="A176" s="41" t="s">
        <v>102</v>
      </c>
      <c r="B176" s="42" t="s">
        <v>35</v>
      </c>
      <c r="C176" s="13">
        <v>0.2</v>
      </c>
      <c r="D176" s="6">
        <v>0.02</v>
      </c>
      <c r="E176" s="3"/>
      <c r="F176" s="3"/>
      <c r="G176" s="3"/>
      <c r="H176" s="3"/>
      <c r="I176" s="3" t="s">
        <v>249</v>
      </c>
      <c r="J176" s="3"/>
      <c r="K176" s="3"/>
      <c r="L176" s="3"/>
      <c r="M176" s="3"/>
      <c r="N176" s="3"/>
      <c r="O176" s="3"/>
      <c r="P176" s="3"/>
      <c r="Q176" s="3" t="str">
        <f t="shared" si="16"/>
        <v>0.02未満</v>
      </c>
      <c r="R176" s="3" t="str">
        <f t="shared" si="17"/>
        <v>0.02未満</v>
      </c>
    </row>
    <row r="177" spans="1:18">
      <c r="A177" s="41" t="s">
        <v>103</v>
      </c>
      <c r="B177" s="42" t="s">
        <v>59</v>
      </c>
      <c r="C177" s="14">
        <v>1.0000000000000001E-5</v>
      </c>
      <c r="D177" s="6">
        <v>9.9999999999999995E-7</v>
      </c>
      <c r="E177" s="3"/>
      <c r="F177" s="3"/>
      <c r="G177" s="3"/>
      <c r="H177" s="3"/>
      <c r="I177" s="3" t="s">
        <v>252</v>
      </c>
      <c r="J177" s="3"/>
      <c r="K177" s="3"/>
      <c r="L177" s="3"/>
      <c r="M177" s="3"/>
      <c r="N177" s="3"/>
      <c r="O177" s="3"/>
      <c r="P177" s="3"/>
      <c r="Q177" s="3" t="str">
        <f t="shared" si="16"/>
        <v>0.000001未満</v>
      </c>
      <c r="R177" s="3" t="str">
        <f t="shared" si="17"/>
        <v>0.000001未満</v>
      </c>
    </row>
    <row r="178" spans="1:18">
      <c r="A178" s="41" t="s">
        <v>104</v>
      </c>
      <c r="B178" s="42" t="s">
        <v>36</v>
      </c>
      <c r="C178" s="14">
        <v>1.0000000000000001E-5</v>
      </c>
      <c r="D178" s="6">
        <v>9.9999999999999995E-7</v>
      </c>
      <c r="E178" s="3"/>
      <c r="F178" s="3"/>
      <c r="G178" s="3"/>
      <c r="H178" s="3"/>
      <c r="I178" s="3" t="s">
        <v>252</v>
      </c>
      <c r="J178" s="3"/>
      <c r="K178" s="3"/>
      <c r="L178" s="3"/>
      <c r="M178" s="3"/>
      <c r="N178" s="3"/>
      <c r="O178" s="3"/>
      <c r="P178" s="3"/>
      <c r="Q178" s="3" t="str">
        <f t="shared" si="16"/>
        <v>0.000001未満</v>
      </c>
      <c r="R178" s="3" t="str">
        <f t="shared" si="17"/>
        <v>0.000001未満</v>
      </c>
    </row>
    <row r="179" spans="1:18">
      <c r="A179" s="41" t="s">
        <v>105</v>
      </c>
      <c r="B179" s="42" t="s">
        <v>37</v>
      </c>
      <c r="C179" s="10">
        <v>0.02</v>
      </c>
      <c r="D179" s="6">
        <v>2E-3</v>
      </c>
      <c r="E179" s="3"/>
      <c r="F179" s="3"/>
      <c r="G179" s="3"/>
      <c r="H179" s="3"/>
      <c r="I179" s="3" t="s">
        <v>239</v>
      </c>
      <c r="J179" s="3"/>
      <c r="K179" s="3"/>
      <c r="L179" s="3"/>
      <c r="M179" s="3"/>
      <c r="N179" s="3"/>
      <c r="O179" s="3"/>
      <c r="P179" s="3"/>
      <c r="Q179" s="3" t="str">
        <f t="shared" si="16"/>
        <v>0.002未満</v>
      </c>
      <c r="R179" s="3" t="str">
        <f t="shared" si="17"/>
        <v>0.002未満</v>
      </c>
    </row>
    <row r="180" spans="1:18">
      <c r="A180" s="41" t="s">
        <v>106</v>
      </c>
      <c r="B180" s="42" t="s">
        <v>38</v>
      </c>
      <c r="C180" s="8">
        <v>5.0000000000000001E-3</v>
      </c>
      <c r="D180" s="6">
        <v>5.0000000000000001E-4</v>
      </c>
      <c r="E180" s="3"/>
      <c r="F180" s="3"/>
      <c r="G180" s="3"/>
      <c r="H180" s="3"/>
      <c r="I180" s="3" t="s">
        <v>253</v>
      </c>
      <c r="J180" s="3"/>
      <c r="K180" s="3"/>
      <c r="L180" s="3"/>
      <c r="M180" s="3"/>
      <c r="N180" s="3"/>
      <c r="O180" s="3"/>
      <c r="P180" s="3"/>
      <c r="Q180" s="3" t="str">
        <f t="shared" si="16"/>
        <v>0.0005未満</v>
      </c>
      <c r="R180" s="3" t="str">
        <f t="shared" si="17"/>
        <v>0.0005未満</v>
      </c>
    </row>
    <row r="181" spans="1:18">
      <c r="A181" s="41" t="s">
        <v>107</v>
      </c>
      <c r="B181" s="42" t="s">
        <v>39</v>
      </c>
      <c r="C181" s="11">
        <v>3</v>
      </c>
      <c r="D181" s="6">
        <v>0.3</v>
      </c>
      <c r="E181" s="3"/>
      <c r="F181" s="3"/>
      <c r="G181" s="3"/>
      <c r="H181" s="3"/>
      <c r="I181" s="3">
        <v>0.3</v>
      </c>
      <c r="J181" s="3"/>
      <c r="K181" s="3"/>
      <c r="L181" s="3"/>
      <c r="M181" s="3"/>
      <c r="N181" s="3"/>
      <c r="O181" s="3"/>
      <c r="P181" s="3"/>
      <c r="Q181" s="3">
        <f t="shared" si="16"/>
        <v>0.3</v>
      </c>
      <c r="R181" s="3">
        <f t="shared" si="17"/>
        <v>0.3</v>
      </c>
    </row>
    <row r="182" spans="1:18">
      <c r="A182" s="37" t="s">
        <v>108</v>
      </c>
      <c r="B182" s="38" t="s">
        <v>40</v>
      </c>
      <c r="C182" s="3" t="s">
        <v>113</v>
      </c>
      <c r="D182" s="6"/>
      <c r="E182" s="3">
        <v>9.3000000000000007</v>
      </c>
      <c r="F182" s="3">
        <v>9.4</v>
      </c>
      <c r="G182" s="3">
        <v>9.3000000000000007</v>
      </c>
      <c r="H182" s="3">
        <v>9.4</v>
      </c>
      <c r="I182" s="3">
        <v>9.4</v>
      </c>
      <c r="J182" s="3">
        <v>9.3000000000000007</v>
      </c>
      <c r="K182" s="3">
        <v>9.4</v>
      </c>
      <c r="L182" s="3">
        <v>9.1999999999999993</v>
      </c>
      <c r="M182" s="3">
        <v>9.3000000000000007</v>
      </c>
      <c r="N182" s="3">
        <v>9.1999999999999993</v>
      </c>
      <c r="O182" s="3">
        <v>9.3000000000000007</v>
      </c>
      <c r="P182" s="3">
        <v>9.3000000000000007</v>
      </c>
      <c r="Q182" s="3">
        <f t="shared" si="16"/>
        <v>9.4</v>
      </c>
      <c r="R182" s="3">
        <f t="shared" si="17"/>
        <v>9.1999999999999993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>
      <c r="A184" s="41" t="s">
        <v>110</v>
      </c>
      <c r="B184" s="42" t="s">
        <v>43</v>
      </c>
      <c r="C184" s="3" t="s">
        <v>42</v>
      </c>
      <c r="D184" s="6"/>
      <c r="E184" s="3"/>
      <c r="F184" s="3"/>
      <c r="G184" s="3"/>
      <c r="H184" s="3"/>
      <c r="I184" s="3" t="s">
        <v>257</v>
      </c>
      <c r="J184" s="3"/>
      <c r="K184" s="3"/>
      <c r="L184" s="3"/>
      <c r="M184" s="3"/>
      <c r="N184" s="3"/>
      <c r="O184" s="3"/>
      <c r="P184" s="3"/>
      <c r="Q184" s="3" t="str">
        <f>IF(MAX(E184:P184)=0,"異常なし",MAX(E184:P184))</f>
        <v>異常なし</v>
      </c>
      <c r="R184" s="3" t="str">
        <f>IF(MIN(E184:P184)=0,"異常なし",MIN(E184:P184))</f>
        <v>異常なし</v>
      </c>
    </row>
    <row r="185" spans="1:18">
      <c r="A185" s="41" t="s">
        <v>111</v>
      </c>
      <c r="B185" s="42" t="s">
        <v>44</v>
      </c>
      <c r="C185" s="3" t="s">
        <v>114</v>
      </c>
      <c r="D185" s="6">
        <v>0.5</v>
      </c>
      <c r="E185" s="3"/>
      <c r="F185" s="3"/>
      <c r="G185" s="3"/>
      <c r="H185" s="3"/>
      <c r="I185" s="3">
        <v>3</v>
      </c>
      <c r="J185" s="3"/>
      <c r="K185" s="3"/>
      <c r="L185" s="3"/>
      <c r="M185" s="3"/>
      <c r="N185" s="3"/>
      <c r="O185" s="3"/>
      <c r="P185" s="3"/>
      <c r="Q185" s="3">
        <f t="shared" ref="Q185:Q186" si="18">IF(MAX(E185:P185)=0,D185&amp;"未満",MAX(E185:P185))</f>
        <v>3</v>
      </c>
      <c r="R185" s="3">
        <f t="shared" ref="R185:R186" si="19">IF(MIN(E185:P185)=0,D185&amp;"未満",MIN(E185:P185))</f>
        <v>3</v>
      </c>
    </row>
    <row r="186" spans="1:18">
      <c r="A186" s="41" t="s">
        <v>112</v>
      </c>
      <c r="B186" s="42" t="s">
        <v>45</v>
      </c>
      <c r="C186" s="3" t="s">
        <v>115</v>
      </c>
      <c r="D186" s="6">
        <v>0.1</v>
      </c>
      <c r="E186" s="3"/>
      <c r="F186" s="3"/>
      <c r="G186" s="3"/>
      <c r="H186" s="3"/>
      <c r="I186" s="3" t="s">
        <v>136</v>
      </c>
      <c r="J186" s="3"/>
      <c r="K186" s="3"/>
      <c r="L186" s="3"/>
      <c r="M186" s="3"/>
      <c r="N186" s="3"/>
      <c r="O186" s="3"/>
      <c r="P186" s="3"/>
      <c r="Q186" s="3" t="str">
        <f t="shared" si="18"/>
        <v>0.1未満</v>
      </c>
      <c r="R186" s="3" t="str">
        <f t="shared" si="19"/>
        <v>0.1未満</v>
      </c>
    </row>
    <row r="187" spans="1:18">
      <c r="A187" s="1"/>
      <c r="B187" s="2" t="s">
        <v>61</v>
      </c>
      <c r="C187" s="2"/>
      <c r="D187" s="6"/>
      <c r="E187" s="3" t="s">
        <v>214</v>
      </c>
      <c r="F187" s="3" t="s">
        <v>214</v>
      </c>
      <c r="G187" s="3" t="s">
        <v>214</v>
      </c>
      <c r="H187" s="3" t="s">
        <v>214</v>
      </c>
      <c r="I187" s="3" t="s">
        <v>214</v>
      </c>
      <c r="J187" s="3" t="s">
        <v>214</v>
      </c>
      <c r="K187" s="3" t="s">
        <v>214</v>
      </c>
      <c r="L187" s="3" t="s">
        <v>214</v>
      </c>
      <c r="M187" s="3" t="s">
        <v>214</v>
      </c>
      <c r="N187" s="3" t="s">
        <v>214</v>
      </c>
      <c r="O187" s="3" t="s">
        <v>214</v>
      </c>
      <c r="P187" s="77" t="s">
        <v>214</v>
      </c>
      <c r="Q187" s="2"/>
      <c r="R187" s="2"/>
    </row>
    <row r="188" spans="1:18">
      <c r="A188" s="32"/>
      <c r="B188" s="33"/>
      <c r="C188" s="33"/>
      <c r="D188" s="34"/>
      <c r="E188" s="35"/>
      <c r="F188" s="35"/>
      <c r="G188" s="33"/>
      <c r="H188" s="33"/>
      <c r="I188" s="33"/>
      <c r="J188" s="33"/>
      <c r="K188" s="33"/>
      <c r="L188" s="35"/>
      <c r="M188" s="33"/>
      <c r="N188" s="33"/>
      <c r="O188" s="33"/>
      <c r="P188" s="33"/>
      <c r="Q188" s="33"/>
      <c r="R188" s="33"/>
    </row>
    <row r="189" spans="1:18">
      <c r="A189" s="1"/>
      <c r="B189" s="2" t="s">
        <v>187</v>
      </c>
      <c r="C189" s="4"/>
      <c r="D189" s="6"/>
      <c r="E189" s="4"/>
      <c r="F189" s="4"/>
      <c r="G189" s="4"/>
      <c r="H189" s="4"/>
      <c r="I189" s="4">
        <v>0</v>
      </c>
      <c r="J189" s="4"/>
      <c r="K189" s="4"/>
      <c r="L189" s="4"/>
      <c r="M189" s="4"/>
      <c r="N189" s="4"/>
      <c r="O189" s="4"/>
      <c r="P189" s="4"/>
      <c r="Q189" s="3">
        <f>IF(SUBTOTAL(3,E189:P189)=0,"-",MAX(E189:P189))</f>
        <v>0</v>
      </c>
      <c r="R189" s="3">
        <f>IF(SUBTOTAL(3,E189:P189)=0,"-",MIN(E189:P189))</f>
        <v>0</v>
      </c>
    </row>
    <row r="190" spans="1:18">
      <c r="A190" s="1"/>
      <c r="B190" s="2" t="s">
        <v>188</v>
      </c>
      <c r="C190" s="4"/>
      <c r="D190" s="6"/>
      <c r="E190" s="6"/>
      <c r="F190" s="4"/>
      <c r="G190" s="4"/>
      <c r="H190" s="4"/>
      <c r="I190" s="4" t="s">
        <v>254</v>
      </c>
      <c r="J190" s="3"/>
      <c r="K190" s="4"/>
      <c r="L190" s="4"/>
      <c r="M190" s="4"/>
      <c r="N190" s="4"/>
      <c r="O190" s="4"/>
      <c r="P190" s="4"/>
      <c r="Q190" s="3" t="str">
        <f>IF(SUBTOTAL(3,E190:P190)=0,"-",IF(MAX(E190:P190)=0,"1.0未満",MAX(E190:P190)))</f>
        <v>1.0未満</v>
      </c>
      <c r="R190" s="3" t="str">
        <f>IF(SUBTOTAL(3,E190:P190)=0,"-",IF(MIN(E190:P190)=0,"1.0未満",MIN(E190:P190)))</f>
        <v>1.0未満</v>
      </c>
    </row>
    <row r="191" spans="1:18">
      <c r="A191" s="1"/>
      <c r="B191" s="2" t="s">
        <v>194</v>
      </c>
      <c r="C191" s="4"/>
      <c r="D191" s="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3" t="str">
        <f>IF(SUBTOTAL(3,E191:P191)=0,"-",MAX(E191:P191))</f>
        <v>-</v>
      </c>
      <c r="R191" s="3" t="str">
        <f>IF(SUBTOTAL(3,E191:P191)=0,"-",MIN(E191:P191))</f>
        <v>-</v>
      </c>
    </row>
    <row r="192" spans="1:18">
      <c r="A192" s="1"/>
      <c r="B192" s="2" t="s">
        <v>195</v>
      </c>
      <c r="C192" s="4"/>
      <c r="D192" s="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3" t="str">
        <f>IF(SUBTOTAL(3,E192:P192)=0,"-",MAX(E192:P192))</f>
        <v>-</v>
      </c>
      <c r="R192" s="3" t="str">
        <f>IF(SUBTOTAL(3,E192:P192)=0,"-",MIN(E192:P192))</f>
        <v>-</v>
      </c>
    </row>
    <row r="193" spans="1:18">
      <c r="A193" s="32"/>
      <c r="B193" s="33"/>
      <c r="C193" s="36"/>
      <c r="D193" s="34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</row>
    <row r="194" spans="1:18">
      <c r="A194" s="7"/>
      <c r="B194" s="51" t="s">
        <v>138</v>
      </c>
      <c r="C194" s="7" t="s">
        <v>262</v>
      </c>
      <c r="E194" s="31">
        <v>44671</v>
      </c>
      <c r="F194" s="31">
        <v>44706</v>
      </c>
      <c r="G194" s="74">
        <v>44727</v>
      </c>
      <c r="H194" s="74">
        <v>44762</v>
      </c>
      <c r="I194" s="31">
        <v>44796</v>
      </c>
      <c r="J194" s="31">
        <v>44825</v>
      </c>
      <c r="K194" s="31">
        <v>44853</v>
      </c>
      <c r="L194" s="31">
        <v>44882</v>
      </c>
      <c r="M194" s="74">
        <v>45274</v>
      </c>
      <c r="N194" s="74">
        <v>44951</v>
      </c>
      <c r="O194" s="31">
        <v>44972</v>
      </c>
      <c r="P194" s="31">
        <v>45000</v>
      </c>
      <c r="Q194" s="7"/>
      <c r="R194" s="7"/>
    </row>
    <row r="195" spans="1:18">
      <c r="A195" s="1"/>
      <c r="B195" s="21" t="s">
        <v>48</v>
      </c>
      <c r="C195" s="22" t="s">
        <v>263</v>
      </c>
      <c r="D195" s="52" t="s">
        <v>161</v>
      </c>
      <c r="E195" s="22" t="s">
        <v>193</v>
      </c>
      <c r="F195" s="22" t="s">
        <v>193</v>
      </c>
      <c r="G195" s="22" t="s">
        <v>193</v>
      </c>
      <c r="H195" s="22" t="s">
        <v>193</v>
      </c>
      <c r="I195" s="22" t="s">
        <v>193</v>
      </c>
      <c r="J195" s="54" t="s">
        <v>193</v>
      </c>
      <c r="K195" s="22" t="s">
        <v>193</v>
      </c>
      <c r="L195" s="22" t="s">
        <v>193</v>
      </c>
      <c r="M195" s="22" t="s">
        <v>193</v>
      </c>
      <c r="N195" s="22" t="s">
        <v>193</v>
      </c>
      <c r="O195" s="22" t="s">
        <v>193</v>
      </c>
      <c r="P195" s="22" t="s">
        <v>193</v>
      </c>
      <c r="Q195" s="50" t="str">
        <f>IF(MAX(E195:P195)=0,D195,MAX(E195:P195))</f>
        <v>-</v>
      </c>
      <c r="R195" s="50" t="str">
        <f>IF(MIN(E195:P195)=0,D195,MIN(E195:P195))</f>
        <v>-</v>
      </c>
    </row>
    <row r="196" spans="1:18">
      <c r="A196" s="1"/>
      <c r="B196" s="15" t="s">
        <v>50</v>
      </c>
      <c r="C196" s="16" t="s">
        <v>51</v>
      </c>
      <c r="D196" s="17"/>
      <c r="E196" s="55">
        <v>14.2</v>
      </c>
      <c r="F196" s="27">
        <v>23.4</v>
      </c>
      <c r="G196" s="27">
        <v>16.5</v>
      </c>
      <c r="H196" s="27">
        <v>29</v>
      </c>
      <c r="I196" s="27">
        <v>28</v>
      </c>
      <c r="J196" s="55">
        <v>19.5</v>
      </c>
      <c r="K196" s="27">
        <v>15.2</v>
      </c>
      <c r="L196" s="27">
        <v>11.2</v>
      </c>
      <c r="M196" s="27">
        <v>4</v>
      </c>
      <c r="N196" s="27">
        <v>-6</v>
      </c>
      <c r="O196" s="27">
        <v>1</v>
      </c>
      <c r="P196" s="27">
        <v>8</v>
      </c>
      <c r="Q196" s="27">
        <f t="shared" ref="Q196:Q197" si="20">MAX(E196:P196)</f>
        <v>29</v>
      </c>
      <c r="R196" s="27">
        <f t="shared" ref="R196:R197" si="21">MIN(E196:P196)</f>
        <v>-6</v>
      </c>
    </row>
    <row r="197" spans="1:18">
      <c r="A197" s="1"/>
      <c r="B197" s="18" t="s">
        <v>52</v>
      </c>
      <c r="C197" s="19" t="s">
        <v>51</v>
      </c>
      <c r="D197" s="20"/>
      <c r="E197" s="56">
        <v>15.9</v>
      </c>
      <c r="F197" s="29">
        <v>19.600000000000001</v>
      </c>
      <c r="G197" s="29">
        <v>19</v>
      </c>
      <c r="H197" s="29">
        <v>20.8</v>
      </c>
      <c r="I197" s="29">
        <v>20.7</v>
      </c>
      <c r="J197" s="56">
        <v>19.600000000000001</v>
      </c>
      <c r="K197" s="29">
        <v>19.2</v>
      </c>
      <c r="L197" s="29">
        <v>16.2</v>
      </c>
      <c r="M197" s="29">
        <v>13.8</v>
      </c>
      <c r="N197" s="29">
        <v>10.5</v>
      </c>
      <c r="O197" s="29">
        <v>18.399999999999999</v>
      </c>
      <c r="P197" s="29">
        <v>13.7</v>
      </c>
      <c r="Q197" s="29">
        <f t="shared" si="20"/>
        <v>20.8</v>
      </c>
      <c r="R197" s="29">
        <f t="shared" si="21"/>
        <v>10.5</v>
      </c>
    </row>
    <row r="198" spans="1:18">
      <c r="A198" s="1"/>
      <c r="B198" s="6" t="s">
        <v>137</v>
      </c>
      <c r="C198" s="6"/>
      <c r="D198" s="6"/>
      <c r="E198" s="31" t="s">
        <v>237</v>
      </c>
      <c r="F198" s="31" t="s">
        <v>255</v>
      </c>
      <c r="G198" s="31" t="s">
        <v>236</v>
      </c>
      <c r="H198" s="74" t="s">
        <v>237</v>
      </c>
      <c r="I198" s="31" t="s">
        <v>237</v>
      </c>
      <c r="J198" s="31" t="s">
        <v>237</v>
      </c>
      <c r="K198" s="31" t="s">
        <v>255</v>
      </c>
      <c r="L198" s="31" t="s">
        <v>255</v>
      </c>
      <c r="M198" s="74" t="s">
        <v>255</v>
      </c>
      <c r="N198" s="74" t="s">
        <v>278</v>
      </c>
      <c r="O198" s="31" t="s">
        <v>255</v>
      </c>
      <c r="P198" s="31" t="s">
        <v>255</v>
      </c>
      <c r="Q198" s="7"/>
      <c r="R198" s="7"/>
    </row>
    <row r="199" spans="1:18">
      <c r="G199" s="75"/>
      <c r="H199" s="75"/>
      <c r="M199" s="75"/>
      <c r="N199" s="75"/>
    </row>
    <row r="200" spans="1:18" ht="13.15" customHeight="1">
      <c r="A200" s="80" t="s">
        <v>143</v>
      </c>
      <c r="B200" s="7" t="s">
        <v>156</v>
      </c>
      <c r="C200" s="7"/>
      <c r="D200" s="7" t="s">
        <v>139</v>
      </c>
      <c r="E200" s="7">
        <v>2</v>
      </c>
      <c r="F200" s="7">
        <v>2</v>
      </c>
      <c r="G200" s="4">
        <v>2</v>
      </c>
      <c r="H200" s="4">
        <v>2</v>
      </c>
      <c r="I200" s="7">
        <v>39</v>
      </c>
      <c r="J200" s="7">
        <v>2</v>
      </c>
      <c r="K200" s="7">
        <v>2</v>
      </c>
      <c r="L200" s="7">
        <v>2</v>
      </c>
      <c r="M200" s="4">
        <v>2</v>
      </c>
      <c r="N200" s="4">
        <v>2</v>
      </c>
      <c r="O200" s="7">
        <v>2</v>
      </c>
      <c r="P200" s="7">
        <v>2</v>
      </c>
      <c r="Q200" s="7">
        <f t="shared" ref="Q200:R200" si="22">SUBTOTAL(3,Q202:Q252)</f>
        <v>39</v>
      </c>
      <c r="R200" s="7">
        <f t="shared" si="22"/>
        <v>39</v>
      </c>
    </row>
    <row r="201" spans="1:18">
      <c r="A201" s="81"/>
      <c r="B201" s="7" t="s">
        <v>131</v>
      </c>
      <c r="C201" s="7" t="s">
        <v>132</v>
      </c>
      <c r="D201" s="7" t="s">
        <v>133</v>
      </c>
      <c r="E201" s="7" t="s">
        <v>117</v>
      </c>
      <c r="F201" s="7" t="s">
        <v>118</v>
      </c>
      <c r="G201" s="4" t="s">
        <v>119</v>
      </c>
      <c r="H201" s="4" t="s">
        <v>120</v>
      </c>
      <c r="I201" s="7" t="s">
        <v>121</v>
      </c>
      <c r="J201" s="7" t="s">
        <v>122</v>
      </c>
      <c r="K201" s="7" t="s">
        <v>123</v>
      </c>
      <c r="L201" s="7" t="s">
        <v>124</v>
      </c>
      <c r="M201" s="4" t="s">
        <v>125</v>
      </c>
      <c r="N201" s="4" t="s">
        <v>126</v>
      </c>
      <c r="O201" s="7" t="s">
        <v>127</v>
      </c>
      <c r="P201" s="7" t="s">
        <v>128</v>
      </c>
      <c r="Q201" s="7" t="s">
        <v>129</v>
      </c>
      <c r="R201" s="7" t="s">
        <v>130</v>
      </c>
    </row>
    <row r="202" spans="1:18">
      <c r="A202" s="41" t="s">
        <v>62</v>
      </c>
      <c r="B202" s="42" t="s">
        <v>0</v>
      </c>
      <c r="C202" s="12">
        <v>100</v>
      </c>
      <c r="D202" s="6">
        <v>0</v>
      </c>
      <c r="E202" s="3"/>
      <c r="F202" s="3"/>
      <c r="G202" s="3"/>
      <c r="H202" s="3"/>
      <c r="I202" s="3">
        <v>0</v>
      </c>
      <c r="J202" s="3"/>
      <c r="K202" s="3"/>
      <c r="L202" s="3"/>
      <c r="M202" s="3"/>
      <c r="N202" s="3"/>
      <c r="O202" s="3"/>
      <c r="P202" s="3"/>
      <c r="Q202" s="3">
        <f>MAX(E202:P202)</f>
        <v>0</v>
      </c>
      <c r="R202" s="3">
        <f>MIN(E202:P202)</f>
        <v>0</v>
      </c>
    </row>
    <row r="203" spans="1:18">
      <c r="A203" s="41" t="s">
        <v>63</v>
      </c>
      <c r="B203" s="42" t="s">
        <v>1</v>
      </c>
      <c r="C203" s="3" t="s">
        <v>2</v>
      </c>
      <c r="D203" s="6"/>
      <c r="E203" s="3"/>
      <c r="F203" s="3"/>
      <c r="G203" s="3"/>
      <c r="H203" s="3"/>
      <c r="I203" s="3" t="s">
        <v>134</v>
      </c>
      <c r="J203" s="3"/>
      <c r="K203" s="3"/>
      <c r="L203" s="3"/>
      <c r="M203" s="3"/>
      <c r="N203" s="3"/>
      <c r="O203" s="3"/>
      <c r="P203" s="3"/>
      <c r="Q203" s="3" t="str">
        <f>IF(MAX(E203:P203)=0,"検出しない",MAX(E203:P203))</f>
        <v>検出しない</v>
      </c>
      <c r="R203" s="3" t="str">
        <f>IF(MIN(E203:P203)=0,"検出しない",MIN(E203:P203))</f>
        <v>検出しない</v>
      </c>
    </row>
    <row r="204" spans="1:18">
      <c r="A204" s="41" t="s">
        <v>64</v>
      </c>
      <c r="B204" s="42" t="s">
        <v>3</v>
      </c>
      <c r="C204" s="8">
        <v>3.0000000000000001E-3</v>
      </c>
      <c r="D204" s="6">
        <v>2.9999999999999997E-4</v>
      </c>
      <c r="E204" s="3"/>
      <c r="F204" s="3"/>
      <c r="G204" s="3"/>
      <c r="H204" s="3"/>
      <c r="I204" s="3" t="s">
        <v>169</v>
      </c>
      <c r="J204" s="3"/>
      <c r="K204" s="3"/>
      <c r="L204" s="3"/>
      <c r="M204" s="3"/>
      <c r="N204" s="3"/>
      <c r="O204" s="3"/>
      <c r="P204" s="3"/>
      <c r="Q204" s="3" t="str">
        <f>IF(MAX(E204:P204)=0,D204&amp;"未満",MAX(E204:P204))</f>
        <v>0.0003未満</v>
      </c>
      <c r="R204" s="3" t="str">
        <f>IF(MIN(E204:P204)=0,D204&amp;"未満",MIN(E204:P204))</f>
        <v>0.0003未満</v>
      </c>
    </row>
    <row r="205" spans="1:18">
      <c r="A205" s="41" t="s">
        <v>65</v>
      </c>
      <c r="B205" s="42" t="s">
        <v>4</v>
      </c>
      <c r="C205" s="9">
        <v>5.0000000000000001E-4</v>
      </c>
      <c r="D205" s="6">
        <v>5.0000000000000002E-5</v>
      </c>
      <c r="E205" s="3"/>
      <c r="F205" s="3"/>
      <c r="G205" s="3"/>
      <c r="H205" s="3"/>
      <c r="I205" s="3" t="s">
        <v>170</v>
      </c>
      <c r="J205" s="3"/>
      <c r="K205" s="3"/>
      <c r="L205" s="3"/>
      <c r="M205" s="3"/>
      <c r="N205" s="3"/>
      <c r="O205" s="3"/>
      <c r="P205" s="3"/>
      <c r="Q205" s="3" t="str">
        <f t="shared" ref="Q205:Q248" si="23">IF(MAX(E205:P205)=0,D205&amp;"未満",MAX(E205:P205))</f>
        <v>0.00005未満</v>
      </c>
      <c r="R205" s="3" t="str">
        <f t="shared" ref="R205:R248" si="24">IF(MIN(E205:P205)=0,D205&amp;"未満",MIN(E205:P205))</f>
        <v>0.00005未満</v>
      </c>
    </row>
    <row r="206" spans="1:18">
      <c r="A206" s="41" t="s">
        <v>66</v>
      </c>
      <c r="B206" s="42" t="s">
        <v>5</v>
      </c>
      <c r="C206" s="10">
        <v>0.01</v>
      </c>
      <c r="D206" s="6">
        <v>1E-3</v>
      </c>
      <c r="E206" s="3"/>
      <c r="F206" s="3"/>
      <c r="G206" s="3"/>
      <c r="H206" s="3"/>
      <c r="I206" s="3" t="s">
        <v>238</v>
      </c>
      <c r="J206" s="3"/>
      <c r="K206" s="3"/>
      <c r="L206" s="3"/>
      <c r="M206" s="3"/>
      <c r="N206" s="3"/>
      <c r="O206" s="3"/>
      <c r="P206" s="3"/>
      <c r="Q206" s="3" t="str">
        <f t="shared" si="23"/>
        <v>0.001未満</v>
      </c>
      <c r="R206" s="3" t="str">
        <f t="shared" si="24"/>
        <v>0.001未満</v>
      </c>
    </row>
    <row r="207" spans="1:18">
      <c r="A207" s="41" t="s">
        <v>67</v>
      </c>
      <c r="B207" s="42" t="s">
        <v>6</v>
      </c>
      <c r="C207" s="10">
        <v>0.01</v>
      </c>
      <c r="D207" s="6">
        <v>1E-3</v>
      </c>
      <c r="E207" s="3"/>
      <c r="F207" s="3"/>
      <c r="G207" s="3"/>
      <c r="H207" s="3"/>
      <c r="I207" s="3" t="s">
        <v>238</v>
      </c>
      <c r="J207" s="3"/>
      <c r="K207" s="3"/>
      <c r="L207" s="3"/>
      <c r="M207" s="3"/>
      <c r="N207" s="3"/>
      <c r="O207" s="3"/>
      <c r="P207" s="3"/>
      <c r="Q207" s="3" t="str">
        <f t="shared" si="23"/>
        <v>0.001未満</v>
      </c>
      <c r="R207" s="3" t="str">
        <f t="shared" si="24"/>
        <v>0.001未満</v>
      </c>
    </row>
    <row r="208" spans="1:18">
      <c r="A208" s="41" t="s">
        <v>68</v>
      </c>
      <c r="B208" s="42" t="s">
        <v>7</v>
      </c>
      <c r="C208" s="10">
        <v>0.01</v>
      </c>
      <c r="D208" s="6">
        <v>1E-3</v>
      </c>
      <c r="E208" s="3"/>
      <c r="F208" s="3"/>
      <c r="G208" s="3"/>
      <c r="H208" s="3"/>
      <c r="I208" s="3">
        <v>2E-3</v>
      </c>
      <c r="J208" s="3"/>
      <c r="K208" s="3"/>
      <c r="L208" s="3"/>
      <c r="M208" s="3"/>
      <c r="N208" s="3"/>
      <c r="O208" s="3"/>
      <c r="P208" s="3"/>
      <c r="Q208" s="3">
        <f t="shared" si="23"/>
        <v>2E-3</v>
      </c>
      <c r="R208" s="3">
        <f t="shared" si="24"/>
        <v>2E-3</v>
      </c>
    </row>
    <row r="209" spans="1:18">
      <c r="A209" s="41" t="s">
        <v>69</v>
      </c>
      <c r="B209" s="42" t="s">
        <v>8</v>
      </c>
      <c r="C209" s="10">
        <v>0.05</v>
      </c>
      <c r="D209" s="6">
        <v>5.0000000000000001E-3</v>
      </c>
      <c r="E209" s="3"/>
      <c r="F209" s="3"/>
      <c r="G209" s="3"/>
      <c r="H209" s="3"/>
      <c r="I209" s="3" t="s">
        <v>239</v>
      </c>
      <c r="J209" s="3"/>
      <c r="K209" s="3"/>
      <c r="L209" s="3"/>
      <c r="M209" s="3"/>
      <c r="N209" s="3"/>
      <c r="O209" s="3"/>
      <c r="P209" s="3"/>
      <c r="Q209" s="3" t="str">
        <f t="shared" si="23"/>
        <v>0.005未満</v>
      </c>
      <c r="R209" s="3" t="str">
        <f t="shared" si="24"/>
        <v>0.005未満</v>
      </c>
    </row>
    <row r="210" spans="1:18">
      <c r="A210" s="41" t="s">
        <v>70</v>
      </c>
      <c r="B210" s="42" t="s">
        <v>9</v>
      </c>
      <c r="C210" s="10">
        <v>0.04</v>
      </c>
      <c r="D210" s="6">
        <v>4.0000000000000001E-3</v>
      </c>
      <c r="E210" s="3"/>
      <c r="F210" s="3"/>
      <c r="G210" s="3"/>
      <c r="H210" s="3"/>
      <c r="I210" s="3" t="s">
        <v>240</v>
      </c>
      <c r="J210" s="3"/>
      <c r="K210" s="3"/>
      <c r="L210" s="3"/>
      <c r="M210" s="3"/>
      <c r="N210" s="3"/>
      <c r="O210" s="3"/>
      <c r="P210" s="3"/>
      <c r="Q210" s="3" t="str">
        <f t="shared" si="23"/>
        <v>0.004未満</v>
      </c>
      <c r="R210" s="3" t="str">
        <f t="shared" si="24"/>
        <v>0.004未満</v>
      </c>
    </row>
    <row r="211" spans="1:18">
      <c r="A211" s="41" t="s">
        <v>71</v>
      </c>
      <c r="B211" s="42" t="s">
        <v>10</v>
      </c>
      <c r="C211" s="10">
        <v>0.01</v>
      </c>
      <c r="D211" s="6">
        <v>1E-3</v>
      </c>
      <c r="E211" s="3"/>
      <c r="F211" s="3"/>
      <c r="G211" s="3"/>
      <c r="H211" s="3"/>
      <c r="I211" s="3" t="s">
        <v>238</v>
      </c>
      <c r="J211" s="3"/>
      <c r="K211" s="3"/>
      <c r="L211" s="3"/>
      <c r="M211" s="3"/>
      <c r="N211" s="3"/>
      <c r="O211" s="3"/>
      <c r="P211" s="3"/>
      <c r="Q211" s="3" t="str">
        <f t="shared" si="23"/>
        <v>0.001未満</v>
      </c>
      <c r="R211" s="3" t="str">
        <f t="shared" si="24"/>
        <v>0.001未満</v>
      </c>
    </row>
    <row r="212" spans="1:18">
      <c r="A212" s="41" t="s">
        <v>72</v>
      </c>
      <c r="B212" s="42" t="s">
        <v>11</v>
      </c>
      <c r="C212" s="11">
        <v>10</v>
      </c>
      <c r="D212" s="6">
        <v>0.02</v>
      </c>
      <c r="E212" s="3"/>
      <c r="F212" s="3"/>
      <c r="G212" s="3"/>
      <c r="H212" s="3"/>
      <c r="I212" s="3" t="s">
        <v>249</v>
      </c>
      <c r="J212" s="3"/>
      <c r="K212" s="3"/>
      <c r="L212" s="3"/>
      <c r="M212" s="3"/>
      <c r="N212" s="3"/>
      <c r="O212" s="3"/>
      <c r="P212" s="3"/>
      <c r="Q212" s="3" t="str">
        <f t="shared" si="23"/>
        <v>0.02未満</v>
      </c>
      <c r="R212" s="3" t="str">
        <f t="shared" si="24"/>
        <v>0.02未満</v>
      </c>
    </row>
    <row r="213" spans="1:18">
      <c r="A213" s="37" t="s">
        <v>73</v>
      </c>
      <c r="B213" s="38" t="s">
        <v>12</v>
      </c>
      <c r="C213" s="13">
        <v>0.8</v>
      </c>
      <c r="D213" s="6">
        <v>0.08</v>
      </c>
      <c r="E213" s="25">
        <v>0.6</v>
      </c>
      <c r="F213" s="3">
        <v>0.59</v>
      </c>
      <c r="G213" s="25">
        <v>0.45</v>
      </c>
      <c r="H213" s="3">
        <v>0.59</v>
      </c>
      <c r="I213" s="3">
        <v>0.62</v>
      </c>
      <c r="J213" s="3">
        <v>0.64</v>
      </c>
      <c r="K213" s="3">
        <v>0.46</v>
      </c>
      <c r="L213" s="3">
        <v>0.68</v>
      </c>
      <c r="M213" s="3">
        <v>0.57999999999999996</v>
      </c>
      <c r="N213" s="3">
        <v>0.56999999999999995</v>
      </c>
      <c r="O213" s="3">
        <v>0.57999999999999996</v>
      </c>
      <c r="P213" s="3">
        <v>0.57999999999999996</v>
      </c>
      <c r="Q213" s="3">
        <f t="shared" si="23"/>
        <v>0.68</v>
      </c>
      <c r="R213" s="3">
        <f t="shared" si="24"/>
        <v>0.45</v>
      </c>
    </row>
    <row r="214" spans="1:18">
      <c r="A214" s="41" t="s">
        <v>74</v>
      </c>
      <c r="B214" s="42" t="s">
        <v>13</v>
      </c>
      <c r="C214" s="13">
        <v>1</v>
      </c>
      <c r="D214" s="6">
        <v>0.1</v>
      </c>
      <c r="E214" s="3"/>
      <c r="F214" s="3"/>
      <c r="G214" s="3"/>
      <c r="H214" s="3"/>
      <c r="I214" s="3">
        <v>0.1</v>
      </c>
      <c r="J214" s="3"/>
      <c r="K214" s="3"/>
      <c r="L214" s="3"/>
      <c r="M214" s="3"/>
      <c r="N214" s="3"/>
      <c r="O214" s="3"/>
      <c r="P214" s="3"/>
      <c r="Q214" s="3">
        <f t="shared" si="23"/>
        <v>0.1</v>
      </c>
      <c r="R214" s="3">
        <f t="shared" si="24"/>
        <v>0.1</v>
      </c>
    </row>
    <row r="215" spans="1:18">
      <c r="A215" s="41" t="s">
        <v>75</v>
      </c>
      <c r="B215" s="42" t="s">
        <v>14</v>
      </c>
      <c r="C215" s="8">
        <v>2E-3</v>
      </c>
      <c r="D215" s="6">
        <v>2.0000000000000001E-4</v>
      </c>
      <c r="E215" s="3"/>
      <c r="F215" s="3"/>
      <c r="G215" s="3"/>
      <c r="H215" s="3"/>
      <c r="I215" s="3" t="s">
        <v>242</v>
      </c>
      <c r="J215" s="3"/>
      <c r="K215" s="3"/>
      <c r="L215" s="3"/>
      <c r="M215" s="3"/>
      <c r="N215" s="3"/>
      <c r="O215" s="3"/>
      <c r="P215" s="3"/>
      <c r="Q215" s="3" t="str">
        <f t="shared" si="23"/>
        <v>0.0002未満</v>
      </c>
      <c r="R215" s="3" t="str">
        <f t="shared" si="24"/>
        <v>0.0002未満</v>
      </c>
    </row>
    <row r="216" spans="1:18">
      <c r="A216" s="41" t="s">
        <v>76</v>
      </c>
      <c r="B216" s="42" t="s">
        <v>15</v>
      </c>
      <c r="C216" s="10">
        <v>0.05</v>
      </c>
      <c r="D216" s="6">
        <v>5.0000000000000001E-3</v>
      </c>
      <c r="E216" s="3"/>
      <c r="F216" s="3"/>
      <c r="G216" s="3"/>
      <c r="H216" s="3"/>
      <c r="I216" s="3" t="s">
        <v>243</v>
      </c>
      <c r="J216" s="3"/>
      <c r="K216" s="3"/>
      <c r="L216" s="3"/>
      <c r="M216" s="3"/>
      <c r="N216" s="3"/>
      <c r="O216" s="3"/>
      <c r="P216" s="3"/>
      <c r="Q216" s="3" t="str">
        <f t="shared" si="23"/>
        <v>0.005未満</v>
      </c>
      <c r="R216" s="3" t="str">
        <f t="shared" si="24"/>
        <v>0.005未満</v>
      </c>
    </row>
    <row r="217" spans="1:18">
      <c r="A217" s="41" t="s">
        <v>77</v>
      </c>
      <c r="B217" s="42" t="s">
        <v>16</v>
      </c>
      <c r="C217" s="10">
        <v>0.04</v>
      </c>
      <c r="D217" s="6">
        <v>4.0000000000000001E-3</v>
      </c>
      <c r="E217" s="3"/>
      <c r="F217" s="3"/>
      <c r="G217" s="3"/>
      <c r="H217" s="3"/>
      <c r="I217" s="3" t="s">
        <v>240</v>
      </c>
      <c r="J217" s="3"/>
      <c r="K217" s="3"/>
      <c r="L217" s="3"/>
      <c r="M217" s="3"/>
      <c r="N217" s="3"/>
      <c r="O217" s="3"/>
      <c r="P217" s="3"/>
      <c r="Q217" s="3" t="str">
        <f t="shared" si="23"/>
        <v>0.004未満</v>
      </c>
      <c r="R217" s="3" t="str">
        <f t="shared" si="24"/>
        <v>0.004未満</v>
      </c>
    </row>
    <row r="218" spans="1:18">
      <c r="A218" s="41" t="s">
        <v>78</v>
      </c>
      <c r="B218" s="42" t="s">
        <v>17</v>
      </c>
      <c r="C218" s="10">
        <v>0.02</v>
      </c>
      <c r="D218" s="6">
        <v>2E-3</v>
      </c>
      <c r="E218" s="3"/>
      <c r="F218" s="3"/>
      <c r="G218" s="3"/>
      <c r="H218" s="3"/>
      <c r="I218" s="3" t="s">
        <v>239</v>
      </c>
      <c r="J218" s="3"/>
      <c r="K218" s="3"/>
      <c r="L218" s="3"/>
      <c r="M218" s="3"/>
      <c r="N218" s="3"/>
      <c r="O218" s="3"/>
      <c r="P218" s="3"/>
      <c r="Q218" s="3" t="str">
        <f t="shared" si="23"/>
        <v>0.002未満</v>
      </c>
      <c r="R218" s="3" t="str">
        <f t="shared" si="24"/>
        <v>0.002未満</v>
      </c>
    </row>
    <row r="219" spans="1:18">
      <c r="A219" s="41" t="s">
        <v>79</v>
      </c>
      <c r="B219" s="42" t="s">
        <v>53</v>
      </c>
      <c r="C219" s="10">
        <v>0.01</v>
      </c>
      <c r="D219" s="6">
        <v>1E-3</v>
      </c>
      <c r="E219" s="3"/>
      <c r="F219" s="3"/>
      <c r="G219" s="3"/>
      <c r="H219" s="3"/>
      <c r="I219" s="3" t="s">
        <v>238</v>
      </c>
      <c r="J219" s="3"/>
      <c r="K219" s="3"/>
      <c r="L219" s="3"/>
      <c r="M219" s="3"/>
      <c r="N219" s="3"/>
      <c r="O219" s="3"/>
      <c r="P219" s="3"/>
      <c r="Q219" s="3" t="str">
        <f t="shared" si="23"/>
        <v>0.001未満</v>
      </c>
      <c r="R219" s="3" t="str">
        <f t="shared" si="24"/>
        <v>0.001未満</v>
      </c>
    </row>
    <row r="220" spans="1:18">
      <c r="A220" s="41" t="s">
        <v>80</v>
      </c>
      <c r="B220" s="42" t="s">
        <v>54</v>
      </c>
      <c r="C220" s="10">
        <v>0.01</v>
      </c>
      <c r="D220" s="6">
        <v>1E-3</v>
      </c>
      <c r="E220" s="3"/>
      <c r="F220" s="3"/>
      <c r="G220" s="3"/>
      <c r="H220" s="3"/>
      <c r="I220" s="3" t="s">
        <v>238</v>
      </c>
      <c r="J220" s="3"/>
      <c r="K220" s="3"/>
      <c r="L220" s="3"/>
      <c r="M220" s="3"/>
      <c r="N220" s="3"/>
      <c r="O220" s="3"/>
      <c r="P220" s="3"/>
      <c r="Q220" s="3" t="str">
        <f t="shared" si="23"/>
        <v>0.001未満</v>
      </c>
      <c r="R220" s="3" t="str">
        <f t="shared" si="24"/>
        <v>0.001未満</v>
      </c>
    </row>
    <row r="221" spans="1:18">
      <c r="A221" s="41" t="s">
        <v>81</v>
      </c>
      <c r="B221" s="42" t="s">
        <v>55</v>
      </c>
      <c r="C221" s="10">
        <v>0.01</v>
      </c>
      <c r="D221" s="6">
        <v>1E-3</v>
      </c>
      <c r="E221" s="3"/>
      <c r="F221" s="3"/>
      <c r="G221" s="3"/>
      <c r="H221" s="3"/>
      <c r="I221" s="3" t="s">
        <v>238</v>
      </c>
      <c r="J221" s="3"/>
      <c r="K221" s="3"/>
      <c r="L221" s="3"/>
      <c r="M221" s="3"/>
      <c r="N221" s="3"/>
      <c r="O221" s="3"/>
      <c r="P221" s="3"/>
      <c r="Q221" s="3" t="str">
        <f t="shared" si="23"/>
        <v>0.001未満</v>
      </c>
      <c r="R221" s="3" t="str">
        <f t="shared" si="24"/>
        <v>0.001未満</v>
      </c>
    </row>
    <row r="222" spans="1:18">
      <c r="A222" s="1" t="s">
        <v>82</v>
      </c>
      <c r="B222" s="2" t="s">
        <v>18</v>
      </c>
      <c r="C222" s="13">
        <v>0.6</v>
      </c>
      <c r="D222" s="6">
        <v>0.06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>
      <c r="A223" s="1" t="s">
        <v>83</v>
      </c>
      <c r="B223" s="2" t="s">
        <v>19</v>
      </c>
      <c r="C223" s="10">
        <v>0.02</v>
      </c>
      <c r="D223" s="6">
        <v>2E-3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>
      <c r="A224" s="1" t="s">
        <v>84</v>
      </c>
      <c r="B224" s="2" t="s">
        <v>20</v>
      </c>
      <c r="C224" s="10">
        <v>0.06</v>
      </c>
      <c r="D224" s="6">
        <v>1E-3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>
      <c r="A225" s="1" t="s">
        <v>85</v>
      </c>
      <c r="B225" s="2" t="s">
        <v>21</v>
      </c>
      <c r="C225" s="10">
        <v>0.03</v>
      </c>
      <c r="D225" s="6">
        <v>3.0000000000000001E-3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>
      <c r="A226" s="1" t="s">
        <v>86</v>
      </c>
      <c r="B226" s="2" t="s">
        <v>56</v>
      </c>
      <c r="C226" s="13">
        <v>0.1</v>
      </c>
      <c r="D226" s="6">
        <v>1E-3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>
      <c r="A227" s="1" t="s">
        <v>87</v>
      </c>
      <c r="B227" s="2" t="s">
        <v>22</v>
      </c>
      <c r="C227" s="10">
        <v>0.01</v>
      </c>
      <c r="D227" s="6">
        <v>1E-3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>
      <c r="A228" s="1" t="s">
        <v>88</v>
      </c>
      <c r="B228" s="2" t="s">
        <v>23</v>
      </c>
      <c r="C228" s="13">
        <v>0.1</v>
      </c>
      <c r="D228" s="6">
        <v>1E-3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>
      <c r="A229" s="1" t="s">
        <v>89</v>
      </c>
      <c r="B229" s="2" t="s">
        <v>24</v>
      </c>
      <c r="C229" s="10">
        <v>0.03</v>
      </c>
      <c r="D229" s="6">
        <v>3.0000000000000001E-3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>
      <c r="A230" s="1" t="s">
        <v>90</v>
      </c>
      <c r="B230" s="2" t="s">
        <v>57</v>
      </c>
      <c r="C230" s="10">
        <v>0.03</v>
      </c>
      <c r="D230" s="6">
        <v>1E-3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>
      <c r="A231" s="1" t="s">
        <v>91</v>
      </c>
      <c r="B231" s="2" t="s">
        <v>58</v>
      </c>
      <c r="C231" s="10">
        <v>0.09</v>
      </c>
      <c r="D231" s="6">
        <v>1E-3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>
      <c r="A232" s="1" t="s">
        <v>92</v>
      </c>
      <c r="B232" s="2" t="s">
        <v>25</v>
      </c>
      <c r="C232" s="10">
        <v>0.08</v>
      </c>
      <c r="D232" s="6">
        <v>8.0000000000000002E-3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>
      <c r="A233" s="41" t="s">
        <v>93</v>
      </c>
      <c r="B233" s="42" t="s">
        <v>26</v>
      </c>
      <c r="C233" s="13">
        <v>1</v>
      </c>
      <c r="D233" s="6">
        <v>0.01</v>
      </c>
      <c r="E233" s="3"/>
      <c r="F233" s="3"/>
      <c r="G233" s="3"/>
      <c r="H233" s="3"/>
      <c r="I233" s="3" t="s">
        <v>248</v>
      </c>
      <c r="J233" s="3"/>
      <c r="K233" s="3"/>
      <c r="L233" s="3"/>
      <c r="M233" s="3"/>
      <c r="N233" s="3"/>
      <c r="O233" s="3"/>
      <c r="P233" s="3"/>
      <c r="Q233" s="3" t="str">
        <f t="shared" si="23"/>
        <v>0.01未満</v>
      </c>
      <c r="R233" s="3" t="str">
        <f t="shared" si="24"/>
        <v>0.01未満</v>
      </c>
    </row>
    <row r="234" spans="1:18">
      <c r="A234" s="41" t="s">
        <v>94</v>
      </c>
      <c r="B234" s="42" t="s">
        <v>27</v>
      </c>
      <c r="C234" s="13">
        <v>0.2</v>
      </c>
      <c r="D234" s="6">
        <v>0.02</v>
      </c>
      <c r="E234" s="3"/>
      <c r="F234" s="3"/>
      <c r="G234" s="3"/>
      <c r="H234" s="3"/>
      <c r="I234" s="3" t="s">
        <v>256</v>
      </c>
      <c r="J234" s="3"/>
      <c r="K234" s="3"/>
      <c r="L234" s="3"/>
      <c r="M234" s="3"/>
      <c r="N234" s="3"/>
      <c r="O234" s="3"/>
      <c r="P234" s="3"/>
      <c r="Q234" s="3" t="str">
        <f t="shared" si="23"/>
        <v>0.02未満</v>
      </c>
      <c r="R234" s="3" t="str">
        <f t="shared" si="24"/>
        <v>0.02未満</v>
      </c>
    </row>
    <row r="235" spans="1:18">
      <c r="A235" s="41" t="s">
        <v>95</v>
      </c>
      <c r="B235" s="42" t="s">
        <v>28</v>
      </c>
      <c r="C235" s="13">
        <v>0.3</v>
      </c>
      <c r="D235" s="6">
        <v>0.03</v>
      </c>
      <c r="E235" s="3"/>
      <c r="F235" s="3"/>
      <c r="G235" s="3"/>
      <c r="H235" s="3"/>
      <c r="I235" s="3" t="s">
        <v>250</v>
      </c>
      <c r="J235" s="3"/>
      <c r="K235" s="3"/>
      <c r="L235" s="3"/>
      <c r="M235" s="3"/>
      <c r="N235" s="3"/>
      <c r="O235" s="3"/>
      <c r="P235" s="3"/>
      <c r="Q235" s="3" t="str">
        <f t="shared" si="23"/>
        <v>0.03未満</v>
      </c>
      <c r="R235" s="3" t="str">
        <f t="shared" si="24"/>
        <v>0.03未満</v>
      </c>
    </row>
    <row r="236" spans="1:18">
      <c r="A236" s="41" t="s">
        <v>96</v>
      </c>
      <c r="B236" s="42" t="s">
        <v>29</v>
      </c>
      <c r="C236" s="13">
        <v>1</v>
      </c>
      <c r="D236" s="6">
        <v>0.01</v>
      </c>
      <c r="E236" s="3"/>
      <c r="F236" s="3"/>
      <c r="G236" s="3"/>
      <c r="H236" s="3"/>
      <c r="I236" s="3" t="s">
        <v>251</v>
      </c>
      <c r="J236" s="3"/>
      <c r="K236" s="3"/>
      <c r="L236" s="3"/>
      <c r="M236" s="3"/>
      <c r="N236" s="3"/>
      <c r="O236" s="3"/>
      <c r="P236" s="3"/>
      <c r="Q236" s="3" t="str">
        <f t="shared" si="23"/>
        <v>0.01未満</v>
      </c>
      <c r="R236" s="3" t="str">
        <f t="shared" si="24"/>
        <v>0.01未満</v>
      </c>
    </row>
    <row r="237" spans="1:18">
      <c r="A237" s="41" t="s">
        <v>97</v>
      </c>
      <c r="B237" s="42" t="s">
        <v>30</v>
      </c>
      <c r="C237" s="11">
        <v>200</v>
      </c>
      <c r="D237" s="6">
        <v>0.1</v>
      </c>
      <c r="E237" s="3"/>
      <c r="F237" s="3"/>
      <c r="G237" s="3"/>
      <c r="H237" s="3"/>
      <c r="I237" s="3">
        <v>45</v>
      </c>
      <c r="J237" s="3"/>
      <c r="K237" s="3"/>
      <c r="L237" s="3"/>
      <c r="M237" s="3"/>
      <c r="N237" s="3"/>
      <c r="O237" s="3"/>
      <c r="P237" s="3"/>
      <c r="Q237" s="3">
        <f t="shared" si="23"/>
        <v>45</v>
      </c>
      <c r="R237" s="3">
        <f t="shared" si="24"/>
        <v>45</v>
      </c>
    </row>
    <row r="238" spans="1:18">
      <c r="A238" s="41" t="s">
        <v>98</v>
      </c>
      <c r="B238" s="42" t="s">
        <v>31</v>
      </c>
      <c r="C238" s="3" t="s">
        <v>116</v>
      </c>
      <c r="D238" s="6">
        <v>5.0000000000000001E-3</v>
      </c>
      <c r="E238" s="3"/>
      <c r="F238" s="3"/>
      <c r="G238" s="3"/>
      <c r="H238" s="3"/>
      <c r="I238" s="3" t="s">
        <v>213</v>
      </c>
      <c r="J238" s="3"/>
      <c r="K238" s="3"/>
      <c r="L238" s="3"/>
      <c r="M238" s="3"/>
      <c r="N238" s="3"/>
      <c r="O238" s="3"/>
      <c r="P238" s="3"/>
      <c r="Q238" s="3" t="str">
        <f t="shared" si="23"/>
        <v>0.005未満</v>
      </c>
      <c r="R238" s="3" t="str">
        <f t="shared" si="24"/>
        <v>0.005未満</v>
      </c>
    </row>
    <row r="239" spans="1:18">
      <c r="A239" s="41" t="s">
        <v>99</v>
      </c>
      <c r="B239" s="42" t="s">
        <v>32</v>
      </c>
      <c r="C239" s="11">
        <v>200</v>
      </c>
      <c r="D239" s="6">
        <v>1</v>
      </c>
      <c r="E239" s="3"/>
      <c r="F239" s="3"/>
      <c r="G239" s="3"/>
      <c r="H239" s="3"/>
      <c r="I239" s="3">
        <v>1.7</v>
      </c>
      <c r="J239" s="3"/>
      <c r="K239" s="3"/>
      <c r="L239" s="3"/>
      <c r="M239" s="3"/>
      <c r="N239" s="3"/>
      <c r="O239" s="3"/>
      <c r="P239" s="3"/>
      <c r="Q239" s="3">
        <f t="shared" si="23"/>
        <v>1.7</v>
      </c>
      <c r="R239" s="3">
        <f t="shared" si="24"/>
        <v>1.7</v>
      </c>
    </row>
    <row r="240" spans="1:18">
      <c r="A240" s="41" t="s">
        <v>100</v>
      </c>
      <c r="B240" s="42" t="s">
        <v>33</v>
      </c>
      <c r="C240" s="11">
        <v>300</v>
      </c>
      <c r="D240" s="6">
        <v>1</v>
      </c>
      <c r="E240" s="3"/>
      <c r="F240" s="3"/>
      <c r="G240" s="3"/>
      <c r="H240" s="3"/>
      <c r="I240" s="3">
        <v>4.2</v>
      </c>
      <c r="J240" s="3"/>
      <c r="K240" s="3"/>
      <c r="L240" s="3"/>
      <c r="M240" s="3"/>
      <c r="N240" s="3"/>
      <c r="O240" s="3"/>
      <c r="P240" s="3"/>
      <c r="Q240" s="3">
        <f t="shared" si="23"/>
        <v>4.2</v>
      </c>
      <c r="R240" s="3">
        <f t="shared" si="24"/>
        <v>4.2</v>
      </c>
    </row>
    <row r="241" spans="1:18">
      <c r="A241" s="41" t="s">
        <v>101</v>
      </c>
      <c r="B241" s="42" t="s">
        <v>34</v>
      </c>
      <c r="C241" s="11">
        <v>500</v>
      </c>
      <c r="D241" s="6">
        <v>20</v>
      </c>
      <c r="E241" s="3"/>
      <c r="F241" s="3"/>
      <c r="G241" s="3"/>
      <c r="H241" s="3"/>
      <c r="I241" s="3">
        <v>170</v>
      </c>
      <c r="J241" s="3"/>
      <c r="K241" s="3"/>
      <c r="L241" s="3"/>
      <c r="M241" s="3"/>
      <c r="N241" s="3"/>
      <c r="O241" s="3"/>
      <c r="P241" s="3"/>
      <c r="Q241" s="3">
        <f t="shared" si="23"/>
        <v>170</v>
      </c>
      <c r="R241" s="3">
        <f t="shared" si="24"/>
        <v>170</v>
      </c>
    </row>
    <row r="242" spans="1:18">
      <c r="A242" s="41" t="s">
        <v>102</v>
      </c>
      <c r="B242" s="42" t="s">
        <v>35</v>
      </c>
      <c r="C242" s="13">
        <v>0.2</v>
      </c>
      <c r="D242" s="6">
        <v>0.02</v>
      </c>
      <c r="E242" s="3"/>
      <c r="F242" s="3"/>
      <c r="G242" s="3"/>
      <c r="H242" s="3"/>
      <c r="I242" s="3" t="s">
        <v>249</v>
      </c>
      <c r="J242" s="3"/>
      <c r="K242" s="3"/>
      <c r="L242" s="3"/>
      <c r="M242" s="3"/>
      <c r="N242" s="3"/>
      <c r="O242" s="3"/>
      <c r="P242" s="3"/>
      <c r="Q242" s="3" t="str">
        <f t="shared" si="23"/>
        <v>0.02未満</v>
      </c>
      <c r="R242" s="3" t="str">
        <f t="shared" si="24"/>
        <v>0.02未満</v>
      </c>
    </row>
    <row r="243" spans="1:18">
      <c r="A243" s="41" t="s">
        <v>103</v>
      </c>
      <c r="B243" s="42" t="s">
        <v>59</v>
      </c>
      <c r="C243" s="14">
        <v>1.0000000000000001E-5</v>
      </c>
      <c r="D243" s="6">
        <v>9.9999999999999995E-7</v>
      </c>
      <c r="E243" s="3"/>
      <c r="F243" s="3"/>
      <c r="G243" s="3"/>
      <c r="H243" s="3"/>
      <c r="I243" s="3" t="s">
        <v>252</v>
      </c>
      <c r="J243" s="3"/>
      <c r="K243" s="3"/>
      <c r="L243" s="3"/>
      <c r="M243" s="3"/>
      <c r="N243" s="3"/>
      <c r="O243" s="3"/>
      <c r="P243" s="3"/>
      <c r="Q243" s="3" t="str">
        <f t="shared" si="23"/>
        <v>0.000001未満</v>
      </c>
      <c r="R243" s="3" t="str">
        <f t="shared" si="24"/>
        <v>0.000001未満</v>
      </c>
    </row>
    <row r="244" spans="1:18">
      <c r="A244" s="41" t="s">
        <v>104</v>
      </c>
      <c r="B244" s="42" t="s">
        <v>36</v>
      </c>
      <c r="C244" s="14">
        <v>1.0000000000000001E-5</v>
      </c>
      <c r="D244" s="6">
        <v>9.9999999999999995E-7</v>
      </c>
      <c r="E244" s="3"/>
      <c r="F244" s="3"/>
      <c r="G244" s="3"/>
      <c r="H244" s="3"/>
      <c r="I244" s="3" t="s">
        <v>252</v>
      </c>
      <c r="J244" s="3"/>
      <c r="K244" s="3"/>
      <c r="L244" s="3"/>
      <c r="M244" s="3"/>
      <c r="N244" s="3"/>
      <c r="O244" s="3"/>
      <c r="P244" s="3"/>
      <c r="Q244" s="3" t="str">
        <f t="shared" si="23"/>
        <v>0.000001未満</v>
      </c>
      <c r="R244" s="3" t="str">
        <f t="shared" si="24"/>
        <v>0.000001未満</v>
      </c>
    </row>
    <row r="245" spans="1:18">
      <c r="A245" s="41" t="s">
        <v>105</v>
      </c>
      <c r="B245" s="42" t="s">
        <v>37</v>
      </c>
      <c r="C245" s="10">
        <v>0.02</v>
      </c>
      <c r="D245" s="6">
        <v>2E-3</v>
      </c>
      <c r="E245" s="3"/>
      <c r="F245" s="3"/>
      <c r="G245" s="3"/>
      <c r="H245" s="3"/>
      <c r="I245" s="3" t="s">
        <v>239</v>
      </c>
      <c r="J245" s="3"/>
      <c r="K245" s="3"/>
      <c r="L245" s="3"/>
      <c r="M245" s="3"/>
      <c r="N245" s="3"/>
      <c r="O245" s="3"/>
      <c r="P245" s="3"/>
      <c r="Q245" s="3" t="str">
        <f t="shared" si="23"/>
        <v>0.002未満</v>
      </c>
      <c r="R245" s="3" t="str">
        <f t="shared" si="24"/>
        <v>0.002未満</v>
      </c>
    </row>
    <row r="246" spans="1:18">
      <c r="A246" s="41" t="s">
        <v>106</v>
      </c>
      <c r="B246" s="42" t="s">
        <v>38</v>
      </c>
      <c r="C246" s="8">
        <v>5.0000000000000001E-3</v>
      </c>
      <c r="D246" s="6">
        <v>5.0000000000000001E-4</v>
      </c>
      <c r="E246" s="3"/>
      <c r="F246" s="3"/>
      <c r="G246" s="3"/>
      <c r="H246" s="3"/>
      <c r="I246" s="3" t="s">
        <v>253</v>
      </c>
      <c r="J246" s="3"/>
      <c r="K246" s="3"/>
      <c r="L246" s="3"/>
      <c r="M246" s="3"/>
      <c r="N246" s="3"/>
      <c r="O246" s="3"/>
      <c r="P246" s="3"/>
      <c r="Q246" s="3" t="str">
        <f t="shared" si="23"/>
        <v>0.0005未満</v>
      </c>
      <c r="R246" s="3" t="str">
        <f t="shared" si="24"/>
        <v>0.0005未満</v>
      </c>
    </row>
    <row r="247" spans="1:18">
      <c r="A247" s="41" t="s">
        <v>107</v>
      </c>
      <c r="B247" s="42" t="s">
        <v>39</v>
      </c>
      <c r="C247" s="11">
        <v>3</v>
      </c>
      <c r="D247" s="6">
        <v>0.3</v>
      </c>
      <c r="E247" s="3"/>
      <c r="F247" s="3"/>
      <c r="G247" s="3"/>
      <c r="H247" s="3"/>
      <c r="I247" s="3">
        <v>0.3</v>
      </c>
      <c r="J247" s="3"/>
      <c r="K247" s="3"/>
      <c r="L247" s="3"/>
      <c r="M247" s="3"/>
      <c r="N247" s="3"/>
      <c r="O247" s="3"/>
      <c r="P247" s="3"/>
      <c r="Q247" s="3">
        <f t="shared" si="23"/>
        <v>0.3</v>
      </c>
      <c r="R247" s="3">
        <f t="shared" si="24"/>
        <v>0.3</v>
      </c>
    </row>
    <row r="248" spans="1:18">
      <c r="A248" s="37" t="s">
        <v>108</v>
      </c>
      <c r="B248" s="38" t="s">
        <v>40</v>
      </c>
      <c r="C248" s="3" t="s">
        <v>113</v>
      </c>
      <c r="D248" s="6"/>
      <c r="E248" s="3">
        <v>9.3000000000000007</v>
      </c>
      <c r="F248" s="3">
        <v>9.4</v>
      </c>
      <c r="G248" s="3">
        <v>9.3000000000000007</v>
      </c>
      <c r="H248" s="3">
        <v>9.4</v>
      </c>
      <c r="I248" s="3">
        <v>9.5</v>
      </c>
      <c r="J248" s="3">
        <v>9.3000000000000007</v>
      </c>
      <c r="K248" s="3">
        <v>9.4</v>
      </c>
      <c r="L248" s="3">
        <v>9.3000000000000007</v>
      </c>
      <c r="M248" s="3">
        <v>9.3000000000000007</v>
      </c>
      <c r="N248" s="3">
        <v>9.1999999999999993</v>
      </c>
      <c r="O248" s="3">
        <v>9.4</v>
      </c>
      <c r="P248" s="3">
        <v>9.3000000000000007</v>
      </c>
      <c r="Q248" s="3">
        <f t="shared" si="23"/>
        <v>9.5</v>
      </c>
      <c r="R248" s="3">
        <f t="shared" si="24"/>
        <v>9.1999999999999993</v>
      </c>
    </row>
    <row r="249" spans="1:18">
      <c r="A249" s="1" t="s">
        <v>109</v>
      </c>
      <c r="B249" s="2" t="s">
        <v>41</v>
      </c>
      <c r="C249" s="3" t="s">
        <v>42</v>
      </c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>
      <c r="A250" s="41" t="s">
        <v>110</v>
      </c>
      <c r="B250" s="42" t="s">
        <v>43</v>
      </c>
      <c r="C250" s="3" t="s">
        <v>42</v>
      </c>
      <c r="D250" s="6"/>
      <c r="E250" s="3"/>
      <c r="F250" s="3"/>
      <c r="G250" s="3"/>
      <c r="H250" s="3"/>
      <c r="I250" s="3" t="s">
        <v>257</v>
      </c>
      <c r="J250" s="3"/>
      <c r="K250" s="3"/>
      <c r="L250" s="3"/>
      <c r="M250" s="3"/>
      <c r="N250" s="3"/>
      <c r="O250" s="3"/>
      <c r="P250" s="3"/>
      <c r="Q250" s="3" t="str">
        <f>IF(MAX(E250:P250)=0,"異常なし",MAX(E250:P250))</f>
        <v>異常なし</v>
      </c>
      <c r="R250" s="3" t="str">
        <f>IF(MIN(E250:P250)=0,"異常なし",MIN(E250:P250))</f>
        <v>異常なし</v>
      </c>
    </row>
    <row r="251" spans="1:18">
      <c r="A251" s="41" t="s">
        <v>111</v>
      </c>
      <c r="B251" s="42" t="s">
        <v>44</v>
      </c>
      <c r="C251" s="3" t="s">
        <v>114</v>
      </c>
      <c r="D251" s="6">
        <v>0.5</v>
      </c>
      <c r="E251" s="3"/>
      <c r="F251" s="3"/>
      <c r="G251" s="3"/>
      <c r="H251" s="3"/>
      <c r="I251" s="3">
        <v>2.8</v>
      </c>
      <c r="J251" s="3"/>
      <c r="K251" s="3"/>
      <c r="L251" s="3"/>
      <c r="M251" s="3"/>
      <c r="N251" s="3"/>
      <c r="O251" s="3"/>
      <c r="P251" s="3"/>
      <c r="Q251" s="3">
        <f t="shared" ref="Q251:Q252" si="25">IF(MAX(E251:P251)=0,D251&amp;"未満",MAX(E251:P251))</f>
        <v>2.8</v>
      </c>
      <c r="R251" s="3">
        <f t="shared" ref="R251:R252" si="26">IF(MIN(E251:P251)=0,D251&amp;"未満",MIN(E251:P251))</f>
        <v>2.8</v>
      </c>
    </row>
    <row r="252" spans="1:18">
      <c r="A252" s="41" t="s">
        <v>112</v>
      </c>
      <c r="B252" s="42" t="s">
        <v>45</v>
      </c>
      <c r="C252" s="3" t="s">
        <v>115</v>
      </c>
      <c r="D252" s="6">
        <v>0.1</v>
      </c>
      <c r="E252" s="3"/>
      <c r="F252" s="3"/>
      <c r="G252" s="3"/>
      <c r="H252" s="3"/>
      <c r="I252" s="3">
        <v>0.1</v>
      </c>
      <c r="J252" s="3"/>
      <c r="K252" s="3"/>
      <c r="L252" s="3"/>
      <c r="M252" s="3"/>
      <c r="N252" s="3"/>
      <c r="O252" s="3"/>
      <c r="P252" s="3"/>
      <c r="Q252" s="3">
        <f t="shared" si="25"/>
        <v>0.1</v>
      </c>
      <c r="R252" s="3">
        <f t="shared" si="26"/>
        <v>0.1</v>
      </c>
    </row>
    <row r="253" spans="1:18">
      <c r="A253" s="1"/>
      <c r="B253" s="2" t="s">
        <v>61</v>
      </c>
      <c r="C253" s="2"/>
      <c r="D253" s="6"/>
      <c r="E253" s="3" t="s">
        <v>214</v>
      </c>
      <c r="F253" s="3" t="s">
        <v>214</v>
      </c>
      <c r="G253" s="3" t="s">
        <v>214</v>
      </c>
      <c r="H253" s="3" t="s">
        <v>214</v>
      </c>
      <c r="I253" s="3" t="s">
        <v>214</v>
      </c>
      <c r="J253" s="3" t="s">
        <v>214</v>
      </c>
      <c r="K253" s="3" t="s">
        <v>214</v>
      </c>
      <c r="L253" s="3" t="s">
        <v>214</v>
      </c>
      <c r="M253" s="3" t="s">
        <v>214</v>
      </c>
      <c r="N253" s="3" t="s">
        <v>214</v>
      </c>
      <c r="O253" s="3" t="s">
        <v>214</v>
      </c>
      <c r="P253" s="77" t="s">
        <v>214</v>
      </c>
      <c r="Q253" s="2"/>
      <c r="R253" s="2"/>
    </row>
    <row r="254" spans="1:18">
      <c r="A254" s="32"/>
      <c r="B254" s="33"/>
      <c r="C254" s="33"/>
      <c r="D254" s="34"/>
      <c r="E254" s="35"/>
      <c r="F254" s="35"/>
      <c r="G254" s="35"/>
      <c r="H254" s="33"/>
      <c r="I254" s="33"/>
      <c r="J254" s="33"/>
      <c r="K254" s="33"/>
      <c r="L254" s="35"/>
      <c r="M254" s="33"/>
      <c r="N254" s="33"/>
      <c r="O254" s="33"/>
      <c r="P254" s="33"/>
      <c r="Q254" s="33"/>
      <c r="R254" s="33"/>
    </row>
    <row r="255" spans="1:18">
      <c r="A255" s="1"/>
      <c r="B255" s="2" t="s">
        <v>187</v>
      </c>
      <c r="C255" s="4"/>
      <c r="D255" s="6"/>
      <c r="E255" s="4"/>
      <c r="F255" s="4"/>
      <c r="G255" s="4"/>
      <c r="H255" s="4"/>
      <c r="I255" s="4">
        <v>0</v>
      </c>
      <c r="J255" s="4"/>
      <c r="K255" s="4"/>
      <c r="L255" s="4"/>
      <c r="M255" s="4"/>
      <c r="N255" s="4"/>
      <c r="O255" s="4"/>
      <c r="P255" s="4"/>
      <c r="Q255" s="3">
        <f>IF(SUBTOTAL(3,E255:P255)=0,"-",MAX(E255:P255))</f>
        <v>0</v>
      </c>
      <c r="R255" s="3">
        <f>IF(SUBTOTAL(3,E255:P255)=0,"-",MIN(E255:P255))</f>
        <v>0</v>
      </c>
    </row>
    <row r="256" spans="1:18">
      <c r="A256" s="1"/>
      <c r="B256" s="2" t="s">
        <v>188</v>
      </c>
      <c r="C256" s="4"/>
      <c r="D256" s="6"/>
      <c r="E256" s="6"/>
      <c r="F256" s="4"/>
      <c r="G256" s="4"/>
      <c r="H256" s="4"/>
      <c r="I256" s="4" t="s">
        <v>254</v>
      </c>
      <c r="J256" s="3"/>
      <c r="K256" s="4"/>
      <c r="L256" s="4"/>
      <c r="M256" s="4"/>
      <c r="N256" s="4"/>
      <c r="O256" s="4"/>
      <c r="P256" s="4"/>
      <c r="Q256" s="3" t="str">
        <f>IF(SUBTOTAL(3,E256:P256)=0,"-",IF(MAX(E256:P256)=0,"1.0未満",MAX(E256:P256)))</f>
        <v>1.0未満</v>
      </c>
      <c r="R256" s="3" t="str">
        <f>IF(SUBTOTAL(3,E256:P256)=0,"-",IF(MIN(E256:P256)=0,"1.0未満",MIN(E256:P256)))</f>
        <v>1.0未満</v>
      </c>
    </row>
    <row r="257" spans="1:18">
      <c r="A257" s="1"/>
      <c r="B257" s="2" t="s">
        <v>194</v>
      </c>
      <c r="C257" s="4"/>
      <c r="D257" s="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3" t="str">
        <f>IF(SUBTOTAL(3,E257:P257)=0,"-",MAX(E257:P257))</f>
        <v>-</v>
      </c>
      <c r="R257" s="3" t="str">
        <f>IF(SUBTOTAL(3,E257:P257)=0,"-",MIN(E257:P257))</f>
        <v>-</v>
      </c>
    </row>
    <row r="258" spans="1:18">
      <c r="A258" s="1"/>
      <c r="B258" s="2" t="s">
        <v>195</v>
      </c>
      <c r="C258" s="4"/>
      <c r="D258" s="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3" t="str">
        <f>IF(SUBTOTAL(3,E258:P258)=0,"-",MAX(E258:P258))</f>
        <v>-</v>
      </c>
      <c r="R258" s="3" t="str">
        <f>IF(SUBTOTAL(3,E258:P258)=0,"-",MIN(E258:P258))</f>
        <v>-</v>
      </c>
    </row>
    <row r="259" spans="1:18">
      <c r="A259" s="32"/>
      <c r="B259" s="33"/>
      <c r="C259" s="36"/>
      <c r="D259" s="34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</row>
    <row r="260" spans="1:18">
      <c r="A260" s="7"/>
      <c r="B260" s="51" t="s">
        <v>138</v>
      </c>
      <c r="C260" s="7" t="s">
        <v>262</v>
      </c>
      <c r="E260" s="31">
        <v>44671</v>
      </c>
      <c r="F260" s="31">
        <v>44706</v>
      </c>
      <c r="G260" s="74">
        <v>44727</v>
      </c>
      <c r="H260" s="74">
        <v>44762</v>
      </c>
      <c r="I260" s="31">
        <v>44796</v>
      </c>
      <c r="J260" s="31">
        <v>44825</v>
      </c>
      <c r="K260" s="31">
        <v>44853</v>
      </c>
      <c r="L260" s="31">
        <v>44882</v>
      </c>
      <c r="M260" s="74">
        <v>45274</v>
      </c>
      <c r="N260" s="74">
        <v>44951</v>
      </c>
      <c r="O260" s="31">
        <v>44972</v>
      </c>
      <c r="P260" s="31">
        <v>45000</v>
      </c>
      <c r="Q260" s="7"/>
      <c r="R260" s="7"/>
    </row>
    <row r="261" spans="1:18">
      <c r="A261" s="1"/>
      <c r="B261" s="21" t="s">
        <v>48</v>
      </c>
      <c r="C261" s="22" t="s">
        <v>263</v>
      </c>
      <c r="D261" s="52" t="s">
        <v>161</v>
      </c>
      <c r="E261" s="22" t="s">
        <v>193</v>
      </c>
      <c r="F261" s="22" t="s">
        <v>193</v>
      </c>
      <c r="G261" s="22" t="s">
        <v>193</v>
      </c>
      <c r="H261" s="22" t="s">
        <v>193</v>
      </c>
      <c r="I261" s="22" t="s">
        <v>193</v>
      </c>
      <c r="J261" s="22" t="s">
        <v>193</v>
      </c>
      <c r="K261" s="22" t="s">
        <v>193</v>
      </c>
      <c r="L261" s="22" t="s">
        <v>193</v>
      </c>
      <c r="M261" s="22" t="s">
        <v>193</v>
      </c>
      <c r="N261" s="22" t="s">
        <v>193</v>
      </c>
      <c r="O261" s="22" t="s">
        <v>193</v>
      </c>
      <c r="P261" s="22" t="s">
        <v>193</v>
      </c>
      <c r="Q261" s="50" t="str">
        <f>IF(MAX(E261:P261)=0,D261,MAX(E261:P261))</f>
        <v>-</v>
      </c>
      <c r="R261" s="50" t="str">
        <f>IF(MIN(E261:P261)=0,D261,MIN(E261:P261))</f>
        <v>-</v>
      </c>
    </row>
    <row r="262" spans="1:18">
      <c r="A262" s="1"/>
      <c r="B262" s="15" t="s">
        <v>50</v>
      </c>
      <c r="C262" s="16" t="s">
        <v>51</v>
      </c>
      <c r="D262" s="17"/>
      <c r="E262" s="55">
        <v>14.2</v>
      </c>
      <c r="F262" s="27">
        <v>23.4</v>
      </c>
      <c r="G262" s="27">
        <v>16.5</v>
      </c>
      <c r="H262" s="27">
        <v>29</v>
      </c>
      <c r="I262" s="27">
        <v>28</v>
      </c>
      <c r="J262" s="27">
        <v>19.5</v>
      </c>
      <c r="K262" s="27">
        <v>15.2</v>
      </c>
      <c r="L262" s="27">
        <v>11.2</v>
      </c>
      <c r="M262" s="27">
        <v>4</v>
      </c>
      <c r="N262" s="27">
        <v>-6</v>
      </c>
      <c r="O262" s="27">
        <v>1</v>
      </c>
      <c r="P262" s="27">
        <v>8</v>
      </c>
      <c r="Q262" s="27">
        <f t="shared" ref="Q262:Q263" si="27">MAX(E262:P262)</f>
        <v>29</v>
      </c>
      <c r="R262" s="27">
        <f t="shared" ref="R262:R263" si="28">MIN(E262:P262)</f>
        <v>-6</v>
      </c>
    </row>
    <row r="263" spans="1:18">
      <c r="A263" s="1"/>
      <c r="B263" s="18" t="s">
        <v>52</v>
      </c>
      <c r="C263" s="19" t="s">
        <v>51</v>
      </c>
      <c r="D263" s="20"/>
      <c r="E263" s="56">
        <v>15.8</v>
      </c>
      <c r="F263" s="29">
        <v>19.5</v>
      </c>
      <c r="G263" s="29">
        <v>19.100000000000001</v>
      </c>
      <c r="H263" s="29">
        <v>21.1</v>
      </c>
      <c r="I263" s="29">
        <v>21.2</v>
      </c>
      <c r="J263" s="29">
        <v>19.899999999999999</v>
      </c>
      <c r="K263" s="29">
        <v>19.3</v>
      </c>
      <c r="L263" s="29">
        <v>16.399999999999999</v>
      </c>
      <c r="M263" s="29">
        <v>13.9</v>
      </c>
      <c r="N263" s="29">
        <v>10.6</v>
      </c>
      <c r="O263" s="29">
        <v>17.899999999999999</v>
      </c>
      <c r="P263" s="29">
        <v>14.3</v>
      </c>
      <c r="Q263" s="29">
        <f t="shared" si="27"/>
        <v>21.2</v>
      </c>
      <c r="R263" s="29">
        <f t="shared" si="28"/>
        <v>10.6</v>
      </c>
    </row>
    <row r="264" spans="1:18">
      <c r="A264" s="1"/>
      <c r="B264" s="6" t="s">
        <v>137</v>
      </c>
      <c r="C264" s="6"/>
      <c r="D264" s="6"/>
      <c r="E264" s="31" t="s">
        <v>237</v>
      </c>
      <c r="F264" s="31" t="s">
        <v>255</v>
      </c>
      <c r="G264" s="31" t="s">
        <v>258</v>
      </c>
      <c r="H264" s="74" t="s">
        <v>237</v>
      </c>
      <c r="I264" s="31" t="s">
        <v>237</v>
      </c>
      <c r="J264" s="31" t="s">
        <v>237</v>
      </c>
      <c r="K264" s="31" t="s">
        <v>255</v>
      </c>
      <c r="L264" s="31" t="s">
        <v>255</v>
      </c>
      <c r="M264" s="74" t="s">
        <v>255</v>
      </c>
      <c r="N264" s="74" t="s">
        <v>278</v>
      </c>
      <c r="O264" s="31" t="s">
        <v>255</v>
      </c>
      <c r="P264" s="31" t="s">
        <v>255</v>
      </c>
      <c r="Q264" s="7"/>
      <c r="R264" s="7"/>
    </row>
    <row r="265" spans="1:18">
      <c r="G265" s="75"/>
      <c r="H265" s="75"/>
      <c r="M265" s="75"/>
      <c r="N265" s="75"/>
    </row>
    <row r="266" spans="1:18">
      <c r="A266" s="80" t="s">
        <v>143</v>
      </c>
      <c r="B266" s="7" t="s">
        <v>157</v>
      </c>
      <c r="C266" s="7"/>
      <c r="D266" s="7" t="s">
        <v>139</v>
      </c>
      <c r="E266" s="7">
        <v>2</v>
      </c>
      <c r="F266" s="7">
        <v>2</v>
      </c>
      <c r="G266" s="4">
        <v>2</v>
      </c>
      <c r="H266" s="4">
        <v>2</v>
      </c>
      <c r="I266" s="7">
        <v>39</v>
      </c>
      <c r="J266" s="7">
        <v>2</v>
      </c>
      <c r="K266" s="7">
        <v>2</v>
      </c>
      <c r="L266" s="7">
        <v>2</v>
      </c>
      <c r="M266" s="4">
        <v>2</v>
      </c>
      <c r="N266" s="4">
        <v>2</v>
      </c>
      <c r="O266" s="7">
        <v>2</v>
      </c>
      <c r="P266" s="7">
        <v>2</v>
      </c>
      <c r="Q266" s="7">
        <f t="shared" ref="Q266:R266" si="29">SUBTOTAL(3,Q268:Q318)</f>
        <v>39</v>
      </c>
      <c r="R266" s="7">
        <f t="shared" si="29"/>
        <v>39</v>
      </c>
    </row>
    <row r="267" spans="1:18">
      <c r="A267" s="81"/>
      <c r="B267" s="7" t="s">
        <v>131</v>
      </c>
      <c r="C267" s="7" t="s">
        <v>132</v>
      </c>
      <c r="D267" s="7" t="s">
        <v>133</v>
      </c>
      <c r="E267" s="7" t="s">
        <v>117</v>
      </c>
      <c r="F267" s="7" t="s">
        <v>118</v>
      </c>
      <c r="G267" s="4" t="s">
        <v>119</v>
      </c>
      <c r="H267" s="4" t="s">
        <v>120</v>
      </c>
      <c r="I267" s="7" t="s">
        <v>121</v>
      </c>
      <c r="J267" s="7" t="s">
        <v>122</v>
      </c>
      <c r="K267" s="7" t="s">
        <v>123</v>
      </c>
      <c r="L267" s="7" t="s">
        <v>124</v>
      </c>
      <c r="M267" s="4" t="s">
        <v>125</v>
      </c>
      <c r="N267" s="4" t="s">
        <v>126</v>
      </c>
      <c r="O267" s="7" t="s">
        <v>127</v>
      </c>
      <c r="P267" s="7" t="s">
        <v>128</v>
      </c>
      <c r="Q267" s="7" t="s">
        <v>129</v>
      </c>
      <c r="R267" s="7" t="s">
        <v>130</v>
      </c>
    </row>
    <row r="268" spans="1:18">
      <c r="A268" s="41" t="s">
        <v>62</v>
      </c>
      <c r="B268" s="42" t="s">
        <v>0</v>
      </c>
      <c r="C268" s="12">
        <v>100</v>
      </c>
      <c r="D268" s="6">
        <v>0</v>
      </c>
      <c r="E268" s="3"/>
      <c r="F268" s="3"/>
      <c r="G268" s="3"/>
      <c r="H268" s="3"/>
      <c r="I268" s="3">
        <v>0</v>
      </c>
      <c r="J268" s="3"/>
      <c r="K268" s="3"/>
      <c r="L268" s="3"/>
      <c r="M268" s="3"/>
      <c r="N268" s="3"/>
      <c r="O268" s="3"/>
      <c r="P268" s="3"/>
      <c r="Q268" s="3">
        <f>MAX(E268:P268)</f>
        <v>0</v>
      </c>
      <c r="R268" s="3">
        <f>MIN(E268:P268)</f>
        <v>0</v>
      </c>
    </row>
    <row r="269" spans="1:18">
      <c r="A269" s="41" t="s">
        <v>63</v>
      </c>
      <c r="B269" s="42" t="s">
        <v>1</v>
      </c>
      <c r="C269" s="3" t="s">
        <v>2</v>
      </c>
      <c r="D269" s="6"/>
      <c r="E269" s="3"/>
      <c r="F269" s="3"/>
      <c r="G269" s="3"/>
      <c r="H269" s="3"/>
      <c r="I269" s="3" t="s">
        <v>134</v>
      </c>
      <c r="J269" s="3"/>
      <c r="K269" s="3"/>
      <c r="L269" s="3"/>
      <c r="M269" s="3"/>
      <c r="N269" s="3"/>
      <c r="O269" s="3"/>
      <c r="P269" s="3"/>
      <c r="Q269" s="3" t="str">
        <f>IF(MAX(E269:P269)=0,"検出しない",MAX(E269:P269))</f>
        <v>検出しない</v>
      </c>
      <c r="R269" s="3" t="str">
        <f>IF(MIN(E269:P269)=0,"検出しない",MIN(E269:P269))</f>
        <v>検出しない</v>
      </c>
    </row>
    <row r="270" spans="1:18">
      <c r="A270" s="41" t="s">
        <v>64</v>
      </c>
      <c r="B270" s="42" t="s">
        <v>3</v>
      </c>
      <c r="C270" s="8">
        <v>3.0000000000000001E-3</v>
      </c>
      <c r="D270" s="6">
        <v>2.9999999999999997E-4</v>
      </c>
      <c r="E270" s="3"/>
      <c r="F270" s="3"/>
      <c r="G270" s="3"/>
      <c r="H270" s="3"/>
      <c r="I270" s="3" t="s">
        <v>169</v>
      </c>
      <c r="J270" s="3"/>
      <c r="K270" s="3"/>
      <c r="L270" s="3"/>
      <c r="M270" s="3"/>
      <c r="N270" s="3"/>
      <c r="O270" s="3"/>
      <c r="P270" s="3"/>
      <c r="Q270" s="3" t="str">
        <f>IF(MAX(E270:P270)=0,D270&amp;"未満",MAX(E270:P270))</f>
        <v>0.0003未満</v>
      </c>
      <c r="R270" s="3" t="str">
        <f>IF(MIN(E270:P270)=0,D270&amp;"未満",MIN(E270:P270))</f>
        <v>0.0003未満</v>
      </c>
    </row>
    <row r="271" spans="1:18">
      <c r="A271" s="41" t="s">
        <v>65</v>
      </c>
      <c r="B271" s="42" t="s">
        <v>4</v>
      </c>
      <c r="C271" s="9">
        <v>5.0000000000000001E-4</v>
      </c>
      <c r="D271" s="6">
        <v>5.0000000000000002E-5</v>
      </c>
      <c r="E271" s="3"/>
      <c r="F271" s="3"/>
      <c r="G271" s="3"/>
      <c r="H271" s="3"/>
      <c r="I271" s="3" t="s">
        <v>170</v>
      </c>
      <c r="J271" s="3"/>
      <c r="K271" s="3"/>
      <c r="L271" s="3"/>
      <c r="M271" s="3"/>
      <c r="N271" s="3"/>
      <c r="O271" s="3"/>
      <c r="P271" s="3"/>
      <c r="Q271" s="3" t="str">
        <f t="shared" ref="Q271:Q314" si="30">IF(MAX(E271:P271)=0,D271&amp;"未満",MAX(E271:P271))</f>
        <v>0.00005未満</v>
      </c>
      <c r="R271" s="3" t="str">
        <f t="shared" ref="R271:R314" si="31">IF(MIN(E271:P271)=0,D271&amp;"未満",MIN(E271:P271))</f>
        <v>0.00005未満</v>
      </c>
    </row>
    <row r="272" spans="1:18">
      <c r="A272" s="41" t="s">
        <v>66</v>
      </c>
      <c r="B272" s="42" t="s">
        <v>5</v>
      </c>
      <c r="C272" s="10">
        <v>0.01</v>
      </c>
      <c r="D272" s="6">
        <v>1E-3</v>
      </c>
      <c r="E272" s="3"/>
      <c r="F272" s="3"/>
      <c r="G272" s="3"/>
      <c r="H272" s="3"/>
      <c r="I272" s="3" t="s">
        <v>238</v>
      </c>
      <c r="J272" s="3"/>
      <c r="K272" s="3"/>
      <c r="L272" s="3"/>
      <c r="M272" s="3"/>
      <c r="N272" s="3"/>
      <c r="O272" s="3"/>
      <c r="P272" s="3"/>
      <c r="Q272" s="3" t="str">
        <f t="shared" si="30"/>
        <v>0.001未満</v>
      </c>
      <c r="R272" s="3" t="str">
        <f t="shared" si="31"/>
        <v>0.001未満</v>
      </c>
    </row>
    <row r="273" spans="1:18">
      <c r="A273" s="41" t="s">
        <v>67</v>
      </c>
      <c r="B273" s="42" t="s">
        <v>6</v>
      </c>
      <c r="C273" s="10">
        <v>0.01</v>
      </c>
      <c r="D273" s="6">
        <v>1E-3</v>
      </c>
      <c r="E273" s="3"/>
      <c r="F273" s="3"/>
      <c r="G273" s="3"/>
      <c r="H273" s="3"/>
      <c r="I273" s="3" t="s">
        <v>238</v>
      </c>
      <c r="J273" s="3"/>
      <c r="K273" s="3"/>
      <c r="L273" s="3"/>
      <c r="M273" s="3"/>
      <c r="N273" s="3"/>
      <c r="O273" s="3"/>
      <c r="P273" s="3"/>
      <c r="Q273" s="3" t="str">
        <f t="shared" si="30"/>
        <v>0.001未満</v>
      </c>
      <c r="R273" s="3" t="str">
        <f t="shared" si="31"/>
        <v>0.001未満</v>
      </c>
    </row>
    <row r="274" spans="1:18">
      <c r="A274" s="41" t="s">
        <v>68</v>
      </c>
      <c r="B274" s="42" t="s">
        <v>7</v>
      </c>
      <c r="C274" s="10">
        <v>0.01</v>
      </c>
      <c r="D274" s="6">
        <v>1E-3</v>
      </c>
      <c r="E274" s="3"/>
      <c r="F274" s="3"/>
      <c r="G274" s="3"/>
      <c r="H274" s="3"/>
      <c r="I274" s="3">
        <v>3.0000000000000001E-3</v>
      </c>
      <c r="J274" s="3"/>
      <c r="K274" s="3"/>
      <c r="L274" s="3"/>
      <c r="M274" s="3"/>
      <c r="N274" s="3"/>
      <c r="O274" s="3"/>
      <c r="P274" s="3"/>
      <c r="Q274" s="3">
        <f t="shared" si="30"/>
        <v>3.0000000000000001E-3</v>
      </c>
      <c r="R274" s="3">
        <f t="shared" si="31"/>
        <v>3.0000000000000001E-3</v>
      </c>
    </row>
    <row r="275" spans="1:18">
      <c r="A275" s="41" t="s">
        <v>69</v>
      </c>
      <c r="B275" s="42" t="s">
        <v>8</v>
      </c>
      <c r="C275" s="10">
        <v>0.05</v>
      </c>
      <c r="D275" s="6">
        <v>5.0000000000000001E-3</v>
      </c>
      <c r="E275" s="3"/>
      <c r="F275" s="3"/>
      <c r="G275" s="3"/>
      <c r="H275" s="3"/>
      <c r="I275" s="3" t="s">
        <v>239</v>
      </c>
      <c r="J275" s="3"/>
      <c r="K275" s="3"/>
      <c r="L275" s="3"/>
      <c r="M275" s="3"/>
      <c r="N275" s="3"/>
      <c r="O275" s="3"/>
      <c r="P275" s="3"/>
      <c r="Q275" s="3" t="str">
        <f t="shared" si="30"/>
        <v>0.005未満</v>
      </c>
      <c r="R275" s="3" t="str">
        <f t="shared" si="31"/>
        <v>0.005未満</v>
      </c>
    </row>
    <row r="276" spans="1:18">
      <c r="A276" s="41" t="s">
        <v>70</v>
      </c>
      <c r="B276" s="42" t="s">
        <v>9</v>
      </c>
      <c r="C276" s="10">
        <v>0.04</v>
      </c>
      <c r="D276" s="6">
        <v>4.0000000000000001E-3</v>
      </c>
      <c r="E276" s="3"/>
      <c r="F276" s="3"/>
      <c r="G276" s="3"/>
      <c r="H276" s="3"/>
      <c r="I276" s="3" t="s">
        <v>240</v>
      </c>
      <c r="J276" s="3"/>
      <c r="K276" s="3"/>
      <c r="L276" s="3"/>
      <c r="M276" s="3"/>
      <c r="N276" s="3"/>
      <c r="O276" s="3"/>
      <c r="P276" s="3"/>
      <c r="Q276" s="3" t="str">
        <f t="shared" si="30"/>
        <v>0.004未満</v>
      </c>
      <c r="R276" s="3" t="str">
        <f t="shared" si="31"/>
        <v>0.004未満</v>
      </c>
    </row>
    <row r="277" spans="1:18">
      <c r="A277" s="41" t="s">
        <v>71</v>
      </c>
      <c r="B277" s="42" t="s">
        <v>10</v>
      </c>
      <c r="C277" s="10">
        <v>0.01</v>
      </c>
      <c r="D277" s="6">
        <v>1E-3</v>
      </c>
      <c r="E277" s="3"/>
      <c r="F277" s="3"/>
      <c r="G277" s="3"/>
      <c r="H277" s="3"/>
      <c r="I277" s="3" t="s">
        <v>238</v>
      </c>
      <c r="J277" s="3"/>
      <c r="K277" s="3"/>
      <c r="L277" s="3"/>
      <c r="M277" s="3"/>
      <c r="N277" s="3"/>
      <c r="O277" s="3"/>
      <c r="P277" s="3"/>
      <c r="Q277" s="3" t="str">
        <f t="shared" si="30"/>
        <v>0.001未満</v>
      </c>
      <c r="R277" s="3" t="str">
        <f t="shared" si="31"/>
        <v>0.001未満</v>
      </c>
    </row>
    <row r="278" spans="1:18">
      <c r="A278" s="41" t="s">
        <v>72</v>
      </c>
      <c r="B278" s="42" t="s">
        <v>11</v>
      </c>
      <c r="C278" s="11">
        <v>10</v>
      </c>
      <c r="D278" s="6">
        <v>0.02</v>
      </c>
      <c r="E278" s="3"/>
      <c r="F278" s="3"/>
      <c r="G278" s="3"/>
      <c r="H278" s="3"/>
      <c r="I278" s="3" t="s">
        <v>249</v>
      </c>
      <c r="J278" s="3"/>
      <c r="K278" s="3"/>
      <c r="L278" s="3"/>
      <c r="M278" s="3"/>
      <c r="N278" s="3"/>
      <c r="O278" s="3"/>
      <c r="P278" s="3"/>
      <c r="Q278" s="3" t="str">
        <f t="shared" si="30"/>
        <v>0.02未満</v>
      </c>
      <c r="R278" s="3" t="str">
        <f t="shared" si="31"/>
        <v>0.02未満</v>
      </c>
    </row>
    <row r="279" spans="1:18">
      <c r="A279" s="37" t="s">
        <v>73</v>
      </c>
      <c r="B279" s="38" t="s">
        <v>12</v>
      </c>
      <c r="C279" s="13">
        <v>0.8</v>
      </c>
      <c r="D279" s="6">
        <v>0.08</v>
      </c>
      <c r="E279" s="25">
        <v>0.25</v>
      </c>
      <c r="F279" s="3">
        <v>0.24</v>
      </c>
      <c r="G279" s="25">
        <v>0.26</v>
      </c>
      <c r="H279" s="3">
        <v>0.23</v>
      </c>
      <c r="I279" s="3">
        <v>0.25</v>
      </c>
      <c r="J279" s="3">
        <v>0.27</v>
      </c>
      <c r="K279" s="3">
        <v>0.24</v>
      </c>
      <c r="L279" s="3">
        <v>0.23</v>
      </c>
      <c r="M279" s="3">
        <v>0.25</v>
      </c>
      <c r="N279" s="3">
        <v>0.21</v>
      </c>
      <c r="O279" s="3">
        <v>0.23</v>
      </c>
      <c r="P279" s="3">
        <v>0.23</v>
      </c>
      <c r="Q279" s="3">
        <f t="shared" si="30"/>
        <v>0.27</v>
      </c>
      <c r="R279" s="3">
        <f t="shared" si="31"/>
        <v>0.21</v>
      </c>
    </row>
    <row r="280" spans="1:18">
      <c r="A280" s="41" t="s">
        <v>74</v>
      </c>
      <c r="B280" s="42" t="s">
        <v>13</v>
      </c>
      <c r="C280" s="13">
        <v>1</v>
      </c>
      <c r="D280" s="6">
        <v>0.1</v>
      </c>
      <c r="E280" s="3"/>
      <c r="F280" s="3"/>
      <c r="G280" s="3"/>
      <c r="H280" s="3"/>
      <c r="I280" s="3" t="s">
        <v>241</v>
      </c>
      <c r="J280" s="3"/>
      <c r="K280" s="3"/>
      <c r="L280" s="3"/>
      <c r="M280" s="3"/>
      <c r="N280" s="3"/>
      <c r="O280" s="3"/>
      <c r="P280" s="3"/>
      <c r="Q280" s="3" t="str">
        <f t="shared" si="30"/>
        <v>0.1未満</v>
      </c>
      <c r="R280" s="3" t="str">
        <f t="shared" si="31"/>
        <v>0.1未満</v>
      </c>
    </row>
    <row r="281" spans="1:18">
      <c r="A281" s="41" t="s">
        <v>75</v>
      </c>
      <c r="B281" s="42" t="s">
        <v>14</v>
      </c>
      <c r="C281" s="8">
        <v>2E-3</v>
      </c>
      <c r="D281" s="6">
        <v>2.0000000000000001E-4</v>
      </c>
      <c r="E281" s="3"/>
      <c r="F281" s="3"/>
      <c r="G281" s="3"/>
      <c r="H281" s="3"/>
      <c r="I281" s="3" t="s">
        <v>242</v>
      </c>
      <c r="J281" s="3"/>
      <c r="K281" s="3"/>
      <c r="L281" s="3"/>
      <c r="M281" s="3"/>
      <c r="N281" s="3"/>
      <c r="O281" s="3"/>
      <c r="P281" s="3"/>
      <c r="Q281" s="3" t="str">
        <f t="shared" si="30"/>
        <v>0.0002未満</v>
      </c>
      <c r="R281" s="3" t="str">
        <f t="shared" si="31"/>
        <v>0.0002未満</v>
      </c>
    </row>
    <row r="282" spans="1:18">
      <c r="A282" s="41" t="s">
        <v>76</v>
      </c>
      <c r="B282" s="42" t="s">
        <v>15</v>
      </c>
      <c r="C282" s="10">
        <v>0.05</v>
      </c>
      <c r="D282" s="6">
        <v>5.0000000000000001E-3</v>
      </c>
      <c r="E282" s="3"/>
      <c r="F282" s="3"/>
      <c r="G282" s="3"/>
      <c r="H282" s="3"/>
      <c r="I282" s="3" t="s">
        <v>243</v>
      </c>
      <c r="J282" s="3"/>
      <c r="K282" s="3"/>
      <c r="L282" s="3"/>
      <c r="M282" s="3"/>
      <c r="N282" s="3"/>
      <c r="O282" s="3"/>
      <c r="P282" s="3"/>
      <c r="Q282" s="3" t="str">
        <f t="shared" si="30"/>
        <v>0.005未満</v>
      </c>
      <c r="R282" s="3" t="str">
        <f t="shared" si="31"/>
        <v>0.005未満</v>
      </c>
    </row>
    <row r="283" spans="1:18">
      <c r="A283" s="41" t="s">
        <v>77</v>
      </c>
      <c r="B283" s="42" t="s">
        <v>16</v>
      </c>
      <c r="C283" s="10">
        <v>0.04</v>
      </c>
      <c r="D283" s="6">
        <v>4.0000000000000001E-3</v>
      </c>
      <c r="E283" s="3"/>
      <c r="F283" s="3"/>
      <c r="G283" s="3"/>
      <c r="H283" s="3"/>
      <c r="I283" s="3" t="s">
        <v>240</v>
      </c>
      <c r="J283" s="3"/>
      <c r="K283" s="3"/>
      <c r="L283" s="3"/>
      <c r="M283" s="3"/>
      <c r="N283" s="3"/>
      <c r="O283" s="3"/>
      <c r="P283" s="3"/>
      <c r="Q283" s="3" t="str">
        <f t="shared" si="30"/>
        <v>0.004未満</v>
      </c>
      <c r="R283" s="3" t="str">
        <f t="shared" si="31"/>
        <v>0.004未満</v>
      </c>
    </row>
    <row r="284" spans="1:18">
      <c r="A284" s="41" t="s">
        <v>78</v>
      </c>
      <c r="B284" s="42" t="s">
        <v>17</v>
      </c>
      <c r="C284" s="10">
        <v>0.02</v>
      </c>
      <c r="D284" s="6">
        <v>2E-3</v>
      </c>
      <c r="E284" s="3"/>
      <c r="F284" s="3"/>
      <c r="G284" s="3"/>
      <c r="H284" s="3"/>
      <c r="I284" s="3" t="s">
        <v>239</v>
      </c>
      <c r="J284" s="3"/>
      <c r="K284" s="3"/>
      <c r="L284" s="3"/>
      <c r="M284" s="3"/>
      <c r="N284" s="3"/>
      <c r="O284" s="3"/>
      <c r="P284" s="3"/>
      <c r="Q284" s="3" t="str">
        <f t="shared" si="30"/>
        <v>0.002未満</v>
      </c>
      <c r="R284" s="3" t="str">
        <f t="shared" si="31"/>
        <v>0.002未満</v>
      </c>
    </row>
    <row r="285" spans="1:18">
      <c r="A285" s="41" t="s">
        <v>79</v>
      </c>
      <c r="B285" s="42" t="s">
        <v>53</v>
      </c>
      <c r="C285" s="10">
        <v>0.01</v>
      </c>
      <c r="D285" s="6">
        <v>1E-3</v>
      </c>
      <c r="E285" s="3"/>
      <c r="F285" s="3"/>
      <c r="G285" s="3"/>
      <c r="H285" s="3"/>
      <c r="I285" s="3" t="s">
        <v>238</v>
      </c>
      <c r="J285" s="3"/>
      <c r="K285" s="3"/>
      <c r="L285" s="3"/>
      <c r="M285" s="3"/>
      <c r="N285" s="3"/>
      <c r="O285" s="3"/>
      <c r="P285" s="3"/>
      <c r="Q285" s="3" t="str">
        <f t="shared" si="30"/>
        <v>0.001未満</v>
      </c>
      <c r="R285" s="3" t="str">
        <f t="shared" si="31"/>
        <v>0.001未満</v>
      </c>
    </row>
    <row r="286" spans="1:18">
      <c r="A286" s="41" t="s">
        <v>80</v>
      </c>
      <c r="B286" s="42" t="s">
        <v>54</v>
      </c>
      <c r="C286" s="10">
        <v>0.01</v>
      </c>
      <c r="D286" s="6">
        <v>1E-3</v>
      </c>
      <c r="E286" s="3"/>
      <c r="F286" s="3"/>
      <c r="G286" s="3"/>
      <c r="H286" s="3"/>
      <c r="I286" s="3" t="s">
        <v>238</v>
      </c>
      <c r="J286" s="3"/>
      <c r="K286" s="3"/>
      <c r="L286" s="3"/>
      <c r="M286" s="3"/>
      <c r="N286" s="3"/>
      <c r="O286" s="3"/>
      <c r="P286" s="3"/>
      <c r="Q286" s="3" t="str">
        <f t="shared" si="30"/>
        <v>0.001未満</v>
      </c>
      <c r="R286" s="3" t="str">
        <f t="shared" si="31"/>
        <v>0.001未満</v>
      </c>
    </row>
    <row r="287" spans="1:18">
      <c r="A287" s="41" t="s">
        <v>81</v>
      </c>
      <c r="B287" s="42" t="s">
        <v>55</v>
      </c>
      <c r="C287" s="10">
        <v>0.01</v>
      </c>
      <c r="D287" s="6">
        <v>1E-3</v>
      </c>
      <c r="E287" s="3"/>
      <c r="F287" s="3"/>
      <c r="G287" s="3"/>
      <c r="H287" s="3"/>
      <c r="I287" s="3" t="s">
        <v>238</v>
      </c>
      <c r="J287" s="3"/>
      <c r="K287" s="3"/>
      <c r="L287" s="3"/>
      <c r="M287" s="3"/>
      <c r="N287" s="3"/>
      <c r="O287" s="3"/>
      <c r="P287" s="3"/>
      <c r="Q287" s="3" t="str">
        <f t="shared" si="30"/>
        <v>0.001未満</v>
      </c>
      <c r="R287" s="3" t="str">
        <f t="shared" si="31"/>
        <v>0.001未満</v>
      </c>
    </row>
    <row r="288" spans="1:18">
      <c r="A288" s="1" t="s">
        <v>82</v>
      </c>
      <c r="B288" s="2" t="s">
        <v>18</v>
      </c>
      <c r="C288" s="13">
        <v>0.6</v>
      </c>
      <c r="D288" s="6">
        <v>0.06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>
      <c r="A289" s="1" t="s">
        <v>83</v>
      </c>
      <c r="B289" s="2" t="s">
        <v>19</v>
      </c>
      <c r="C289" s="10">
        <v>0.02</v>
      </c>
      <c r="D289" s="6">
        <v>2E-3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>
      <c r="A290" s="1" t="s">
        <v>84</v>
      </c>
      <c r="B290" s="2" t="s">
        <v>20</v>
      </c>
      <c r="C290" s="10">
        <v>0.06</v>
      </c>
      <c r="D290" s="6">
        <v>1E-3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>
      <c r="A291" s="1" t="s">
        <v>85</v>
      </c>
      <c r="B291" s="2" t="s">
        <v>21</v>
      </c>
      <c r="C291" s="10">
        <v>0.03</v>
      </c>
      <c r="D291" s="6">
        <v>3.0000000000000001E-3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>
      <c r="A292" s="1" t="s">
        <v>86</v>
      </c>
      <c r="B292" s="2" t="s">
        <v>56</v>
      </c>
      <c r="C292" s="13">
        <v>0.1</v>
      </c>
      <c r="D292" s="6">
        <v>1E-3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>
      <c r="A293" s="1" t="s">
        <v>87</v>
      </c>
      <c r="B293" s="2" t="s">
        <v>22</v>
      </c>
      <c r="C293" s="10">
        <v>0.01</v>
      </c>
      <c r="D293" s="6">
        <v>1E-3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>
      <c r="A294" s="1" t="s">
        <v>88</v>
      </c>
      <c r="B294" s="2" t="s">
        <v>23</v>
      </c>
      <c r="C294" s="13">
        <v>0.1</v>
      </c>
      <c r="D294" s="6">
        <v>1E-3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>
      <c r="A295" s="1" t="s">
        <v>89</v>
      </c>
      <c r="B295" s="2" t="s">
        <v>24</v>
      </c>
      <c r="C295" s="10">
        <v>0.03</v>
      </c>
      <c r="D295" s="6">
        <v>3.0000000000000001E-3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>
      <c r="A296" s="1" t="s">
        <v>90</v>
      </c>
      <c r="B296" s="2" t="s">
        <v>57</v>
      </c>
      <c r="C296" s="10">
        <v>0.03</v>
      </c>
      <c r="D296" s="6">
        <v>1E-3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>
      <c r="A297" s="1" t="s">
        <v>91</v>
      </c>
      <c r="B297" s="2" t="s">
        <v>58</v>
      </c>
      <c r="C297" s="10">
        <v>0.09</v>
      </c>
      <c r="D297" s="6">
        <v>1E-3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>
      <c r="A298" s="1" t="s">
        <v>92</v>
      </c>
      <c r="B298" s="2" t="s">
        <v>25</v>
      </c>
      <c r="C298" s="10">
        <v>0.08</v>
      </c>
      <c r="D298" s="6">
        <v>8.0000000000000002E-3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>
      <c r="A299" s="41" t="s">
        <v>93</v>
      </c>
      <c r="B299" s="42" t="s">
        <v>26</v>
      </c>
      <c r="C299" s="13">
        <v>1</v>
      </c>
      <c r="D299" s="6">
        <v>0.01</v>
      </c>
      <c r="E299" s="3"/>
      <c r="F299" s="3"/>
      <c r="G299" s="3"/>
      <c r="H299" s="3"/>
      <c r="I299" s="3" t="s">
        <v>248</v>
      </c>
      <c r="J299" s="3"/>
      <c r="K299" s="3"/>
      <c r="L299" s="3"/>
      <c r="M299" s="3"/>
      <c r="N299" s="3"/>
      <c r="O299" s="3"/>
      <c r="P299" s="3"/>
      <c r="Q299" s="3" t="str">
        <f t="shared" si="30"/>
        <v>0.01未満</v>
      </c>
      <c r="R299" s="3" t="str">
        <f t="shared" si="31"/>
        <v>0.01未満</v>
      </c>
    </row>
    <row r="300" spans="1:18">
      <c r="A300" s="41" t="s">
        <v>94</v>
      </c>
      <c r="B300" s="42" t="s">
        <v>27</v>
      </c>
      <c r="C300" s="13">
        <v>0.2</v>
      </c>
      <c r="D300" s="6">
        <v>0.02</v>
      </c>
      <c r="E300" s="3"/>
      <c r="F300" s="3"/>
      <c r="G300" s="3"/>
      <c r="H300" s="3"/>
      <c r="I300" s="3" t="s">
        <v>256</v>
      </c>
      <c r="J300" s="3"/>
      <c r="K300" s="3"/>
      <c r="L300" s="3"/>
      <c r="M300" s="3"/>
      <c r="N300" s="3"/>
      <c r="O300" s="3"/>
      <c r="P300" s="3"/>
      <c r="Q300" s="3" t="str">
        <f t="shared" si="30"/>
        <v>0.02未満</v>
      </c>
      <c r="R300" s="3" t="str">
        <f t="shared" si="31"/>
        <v>0.02未満</v>
      </c>
    </row>
    <row r="301" spans="1:18">
      <c r="A301" s="41" t="s">
        <v>95</v>
      </c>
      <c r="B301" s="42" t="s">
        <v>28</v>
      </c>
      <c r="C301" s="13">
        <v>0.3</v>
      </c>
      <c r="D301" s="6">
        <v>0.03</v>
      </c>
      <c r="E301" s="3"/>
      <c r="F301" s="3"/>
      <c r="G301" s="3"/>
      <c r="H301" s="3"/>
      <c r="I301" s="3" t="s">
        <v>250</v>
      </c>
      <c r="J301" s="3"/>
      <c r="K301" s="3"/>
      <c r="L301" s="3"/>
      <c r="M301" s="3"/>
      <c r="N301" s="3"/>
      <c r="O301" s="3"/>
      <c r="P301" s="3"/>
      <c r="Q301" s="3" t="str">
        <f t="shared" si="30"/>
        <v>0.03未満</v>
      </c>
      <c r="R301" s="3" t="str">
        <f t="shared" si="31"/>
        <v>0.03未満</v>
      </c>
    </row>
    <row r="302" spans="1:18">
      <c r="A302" s="41" t="s">
        <v>96</v>
      </c>
      <c r="B302" s="42" t="s">
        <v>29</v>
      </c>
      <c r="C302" s="13">
        <v>1</v>
      </c>
      <c r="D302" s="6">
        <v>0.01</v>
      </c>
      <c r="E302" s="3"/>
      <c r="F302" s="3"/>
      <c r="G302" s="3"/>
      <c r="H302" s="3"/>
      <c r="I302" s="3" t="s">
        <v>251</v>
      </c>
      <c r="J302" s="3"/>
      <c r="K302" s="3"/>
      <c r="L302" s="3"/>
      <c r="M302" s="3"/>
      <c r="N302" s="3"/>
      <c r="O302" s="3"/>
      <c r="P302" s="3"/>
      <c r="Q302" s="3" t="str">
        <f t="shared" si="30"/>
        <v>0.01未満</v>
      </c>
      <c r="R302" s="3" t="str">
        <f t="shared" si="31"/>
        <v>0.01未満</v>
      </c>
    </row>
    <row r="303" spans="1:18">
      <c r="A303" s="41" t="s">
        <v>97</v>
      </c>
      <c r="B303" s="42" t="s">
        <v>30</v>
      </c>
      <c r="C303" s="11">
        <v>200</v>
      </c>
      <c r="D303" s="6">
        <v>0.1</v>
      </c>
      <c r="E303" s="3"/>
      <c r="F303" s="3"/>
      <c r="G303" s="3"/>
      <c r="H303" s="3"/>
      <c r="I303" s="3">
        <v>28</v>
      </c>
      <c r="J303" s="3"/>
      <c r="K303" s="3"/>
      <c r="L303" s="3"/>
      <c r="M303" s="3"/>
      <c r="N303" s="3"/>
      <c r="O303" s="3"/>
      <c r="P303" s="3"/>
      <c r="Q303" s="3">
        <f t="shared" si="30"/>
        <v>28</v>
      </c>
      <c r="R303" s="3">
        <f t="shared" si="31"/>
        <v>28</v>
      </c>
    </row>
    <row r="304" spans="1:18">
      <c r="A304" s="41" t="s">
        <v>98</v>
      </c>
      <c r="B304" s="42" t="s">
        <v>31</v>
      </c>
      <c r="C304" s="3" t="s">
        <v>116</v>
      </c>
      <c r="D304" s="6">
        <v>5.0000000000000001E-3</v>
      </c>
      <c r="E304" s="3"/>
      <c r="F304" s="3"/>
      <c r="G304" s="3"/>
      <c r="H304" s="3"/>
      <c r="I304" s="3" t="s">
        <v>213</v>
      </c>
      <c r="J304" s="3"/>
      <c r="K304" s="3"/>
      <c r="L304" s="3"/>
      <c r="M304" s="3"/>
      <c r="N304" s="3"/>
      <c r="O304" s="3"/>
      <c r="P304" s="3"/>
      <c r="Q304" s="3" t="str">
        <f t="shared" si="30"/>
        <v>0.005未満</v>
      </c>
      <c r="R304" s="3" t="str">
        <f t="shared" si="31"/>
        <v>0.005未満</v>
      </c>
    </row>
    <row r="305" spans="1:18">
      <c r="A305" s="41" t="s">
        <v>99</v>
      </c>
      <c r="B305" s="42" t="s">
        <v>32</v>
      </c>
      <c r="C305" s="11">
        <v>200</v>
      </c>
      <c r="D305" s="6">
        <v>1</v>
      </c>
      <c r="E305" s="3"/>
      <c r="F305" s="3"/>
      <c r="G305" s="3"/>
      <c r="H305" s="3"/>
      <c r="I305" s="3">
        <v>1.4</v>
      </c>
      <c r="J305" s="3"/>
      <c r="K305" s="3"/>
      <c r="L305" s="3"/>
      <c r="M305" s="3"/>
      <c r="N305" s="3"/>
      <c r="O305" s="3"/>
      <c r="P305" s="3"/>
      <c r="Q305" s="3">
        <f t="shared" si="30"/>
        <v>1.4</v>
      </c>
      <c r="R305" s="3">
        <f t="shared" si="31"/>
        <v>1.4</v>
      </c>
    </row>
    <row r="306" spans="1:18">
      <c r="A306" s="41" t="s">
        <v>100</v>
      </c>
      <c r="B306" s="42" t="s">
        <v>33</v>
      </c>
      <c r="C306" s="11">
        <v>300</v>
      </c>
      <c r="D306" s="6">
        <v>1</v>
      </c>
      <c r="E306" s="3"/>
      <c r="F306" s="3"/>
      <c r="G306" s="3"/>
      <c r="H306" s="3"/>
      <c r="I306" s="3">
        <v>11</v>
      </c>
      <c r="J306" s="3"/>
      <c r="K306" s="3"/>
      <c r="L306" s="3"/>
      <c r="M306" s="3"/>
      <c r="N306" s="3"/>
      <c r="O306" s="3"/>
      <c r="P306" s="3"/>
      <c r="Q306" s="3">
        <f t="shared" si="30"/>
        <v>11</v>
      </c>
      <c r="R306" s="3">
        <f t="shared" si="31"/>
        <v>11</v>
      </c>
    </row>
    <row r="307" spans="1:18">
      <c r="A307" s="41" t="s">
        <v>101</v>
      </c>
      <c r="B307" s="42" t="s">
        <v>34</v>
      </c>
      <c r="C307" s="11">
        <v>500</v>
      </c>
      <c r="D307" s="6">
        <v>20</v>
      </c>
      <c r="E307" s="3"/>
      <c r="F307" s="3"/>
      <c r="G307" s="3"/>
      <c r="H307" s="3"/>
      <c r="I307" s="3">
        <v>140</v>
      </c>
      <c r="J307" s="3"/>
      <c r="K307" s="3"/>
      <c r="L307" s="3"/>
      <c r="M307" s="3"/>
      <c r="N307" s="3"/>
      <c r="O307" s="3"/>
      <c r="P307" s="3"/>
      <c r="Q307" s="3">
        <f t="shared" si="30"/>
        <v>140</v>
      </c>
      <c r="R307" s="3">
        <f t="shared" si="31"/>
        <v>140</v>
      </c>
    </row>
    <row r="308" spans="1:18">
      <c r="A308" s="41" t="s">
        <v>102</v>
      </c>
      <c r="B308" s="42" t="s">
        <v>35</v>
      </c>
      <c r="C308" s="13">
        <v>0.2</v>
      </c>
      <c r="D308" s="6">
        <v>0.02</v>
      </c>
      <c r="E308" s="3"/>
      <c r="F308" s="3"/>
      <c r="G308" s="3"/>
      <c r="H308" s="3"/>
      <c r="I308" s="3" t="s">
        <v>249</v>
      </c>
      <c r="J308" s="3"/>
      <c r="K308" s="3"/>
      <c r="L308" s="3"/>
      <c r="M308" s="3"/>
      <c r="N308" s="3"/>
      <c r="O308" s="3"/>
      <c r="P308" s="3"/>
      <c r="Q308" s="3" t="str">
        <f t="shared" si="30"/>
        <v>0.02未満</v>
      </c>
      <c r="R308" s="3" t="str">
        <f t="shared" si="31"/>
        <v>0.02未満</v>
      </c>
    </row>
    <row r="309" spans="1:18">
      <c r="A309" s="41" t="s">
        <v>103</v>
      </c>
      <c r="B309" s="42" t="s">
        <v>59</v>
      </c>
      <c r="C309" s="14">
        <v>1.0000000000000001E-5</v>
      </c>
      <c r="D309" s="6">
        <v>9.9999999999999995E-7</v>
      </c>
      <c r="E309" s="3"/>
      <c r="F309" s="3"/>
      <c r="G309" s="3"/>
      <c r="H309" s="3"/>
      <c r="I309" s="3" t="s">
        <v>252</v>
      </c>
      <c r="J309" s="3"/>
      <c r="K309" s="3"/>
      <c r="L309" s="3"/>
      <c r="M309" s="3"/>
      <c r="N309" s="3"/>
      <c r="O309" s="3"/>
      <c r="P309" s="3"/>
      <c r="Q309" s="3" t="str">
        <f t="shared" si="30"/>
        <v>0.000001未満</v>
      </c>
      <c r="R309" s="3" t="str">
        <f t="shared" si="31"/>
        <v>0.000001未満</v>
      </c>
    </row>
    <row r="310" spans="1:18">
      <c r="A310" s="41" t="s">
        <v>104</v>
      </c>
      <c r="B310" s="42" t="s">
        <v>36</v>
      </c>
      <c r="C310" s="14">
        <v>1.0000000000000001E-5</v>
      </c>
      <c r="D310" s="6">
        <v>9.9999999999999995E-7</v>
      </c>
      <c r="E310" s="3"/>
      <c r="F310" s="3"/>
      <c r="G310" s="3"/>
      <c r="H310" s="3"/>
      <c r="I310" s="3" t="s">
        <v>252</v>
      </c>
      <c r="J310" s="3"/>
      <c r="K310" s="3"/>
      <c r="L310" s="3"/>
      <c r="M310" s="3"/>
      <c r="N310" s="3"/>
      <c r="O310" s="3"/>
      <c r="P310" s="3"/>
      <c r="Q310" s="3" t="str">
        <f t="shared" si="30"/>
        <v>0.000001未満</v>
      </c>
      <c r="R310" s="3" t="str">
        <f t="shared" si="31"/>
        <v>0.000001未満</v>
      </c>
    </row>
    <row r="311" spans="1:18">
      <c r="A311" s="41" t="s">
        <v>105</v>
      </c>
      <c r="B311" s="42" t="s">
        <v>37</v>
      </c>
      <c r="C311" s="10">
        <v>0.02</v>
      </c>
      <c r="D311" s="6">
        <v>2E-3</v>
      </c>
      <c r="E311" s="3"/>
      <c r="F311" s="3"/>
      <c r="G311" s="3"/>
      <c r="H311" s="3"/>
      <c r="I311" s="3" t="s">
        <v>239</v>
      </c>
      <c r="J311" s="3"/>
      <c r="K311" s="3"/>
      <c r="L311" s="3"/>
      <c r="M311" s="3"/>
      <c r="N311" s="3"/>
      <c r="O311" s="3"/>
      <c r="P311" s="3"/>
      <c r="Q311" s="3" t="str">
        <f t="shared" si="30"/>
        <v>0.002未満</v>
      </c>
      <c r="R311" s="3" t="str">
        <f t="shared" si="31"/>
        <v>0.002未満</v>
      </c>
    </row>
    <row r="312" spans="1:18">
      <c r="A312" s="41" t="s">
        <v>106</v>
      </c>
      <c r="B312" s="42" t="s">
        <v>38</v>
      </c>
      <c r="C312" s="8">
        <v>5.0000000000000001E-3</v>
      </c>
      <c r="D312" s="6">
        <v>5.0000000000000001E-4</v>
      </c>
      <c r="E312" s="3"/>
      <c r="F312" s="3"/>
      <c r="G312" s="3"/>
      <c r="H312" s="3"/>
      <c r="I312" s="3" t="s">
        <v>253</v>
      </c>
      <c r="J312" s="3"/>
      <c r="K312" s="3"/>
      <c r="L312" s="3"/>
      <c r="M312" s="3"/>
      <c r="N312" s="3"/>
      <c r="O312" s="3"/>
      <c r="P312" s="3"/>
      <c r="Q312" s="3" t="str">
        <f t="shared" si="30"/>
        <v>0.0005未満</v>
      </c>
      <c r="R312" s="3" t="str">
        <f t="shared" si="31"/>
        <v>0.0005未満</v>
      </c>
    </row>
    <row r="313" spans="1:18">
      <c r="A313" s="41" t="s">
        <v>107</v>
      </c>
      <c r="B313" s="42" t="s">
        <v>39</v>
      </c>
      <c r="C313" s="11">
        <v>3</v>
      </c>
      <c r="D313" s="6">
        <v>0.3</v>
      </c>
      <c r="E313" s="3"/>
      <c r="F313" s="3"/>
      <c r="G313" s="3"/>
      <c r="H313" s="3"/>
      <c r="I313" s="3" t="s">
        <v>227</v>
      </c>
      <c r="J313" s="3"/>
      <c r="K313" s="3"/>
      <c r="L313" s="3"/>
      <c r="M313" s="3"/>
      <c r="N313" s="3"/>
      <c r="O313" s="3"/>
      <c r="P313" s="3"/>
      <c r="Q313" s="3" t="str">
        <f t="shared" si="30"/>
        <v>0.3未満</v>
      </c>
      <c r="R313" s="3" t="str">
        <f t="shared" si="31"/>
        <v>0.3未満</v>
      </c>
    </row>
    <row r="314" spans="1:18">
      <c r="A314" s="37" t="s">
        <v>108</v>
      </c>
      <c r="B314" s="38" t="s">
        <v>40</v>
      </c>
      <c r="C314" s="3" t="s">
        <v>113</v>
      </c>
      <c r="D314" s="6"/>
      <c r="E314" s="3">
        <v>9.1999999999999993</v>
      </c>
      <c r="F314" s="3">
        <v>9.1999999999999993</v>
      </c>
      <c r="G314" s="3">
        <v>9.1999999999999993</v>
      </c>
      <c r="H314" s="3">
        <v>9.1999999999999993</v>
      </c>
      <c r="I314" s="3">
        <v>9.3000000000000007</v>
      </c>
      <c r="J314" s="3">
        <v>9.1999999999999993</v>
      </c>
      <c r="K314" s="3">
        <v>9.3000000000000007</v>
      </c>
      <c r="L314" s="3">
        <v>9.1</v>
      </c>
      <c r="M314" s="3">
        <v>9.1999999999999993</v>
      </c>
      <c r="N314" s="3">
        <v>9</v>
      </c>
      <c r="O314" s="3">
        <v>9.1999999999999993</v>
      </c>
      <c r="P314" s="3">
        <v>9.1999999999999993</v>
      </c>
      <c r="Q314" s="3">
        <f t="shared" si="30"/>
        <v>9.3000000000000007</v>
      </c>
      <c r="R314" s="3">
        <f t="shared" si="31"/>
        <v>9</v>
      </c>
    </row>
    <row r="315" spans="1:18">
      <c r="A315" s="1" t="s">
        <v>109</v>
      </c>
      <c r="B315" s="2" t="s">
        <v>41</v>
      </c>
      <c r="C315" s="3" t="s">
        <v>42</v>
      </c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>
      <c r="A316" s="41" t="s">
        <v>110</v>
      </c>
      <c r="B316" s="42" t="s">
        <v>204</v>
      </c>
      <c r="C316" s="3" t="s">
        <v>42</v>
      </c>
      <c r="D316" s="6"/>
      <c r="E316" s="3"/>
      <c r="F316" s="3"/>
      <c r="G316" s="3"/>
      <c r="H316" s="3"/>
      <c r="I316" s="3" t="s">
        <v>257</v>
      </c>
      <c r="J316" s="3"/>
      <c r="K316" s="3"/>
      <c r="L316" s="3"/>
      <c r="M316" s="3"/>
      <c r="N316" s="3"/>
      <c r="O316" s="3"/>
      <c r="P316" s="3"/>
      <c r="Q316" s="3" t="str">
        <f>IF(MAX(E316:P316)=0,"異常なし",MAX(E316:P316))</f>
        <v>異常なし</v>
      </c>
      <c r="R316" s="3" t="str">
        <f>IF(MIN(E316:P316)=0,"異常なし",MIN(E316:P316))</f>
        <v>異常なし</v>
      </c>
    </row>
    <row r="317" spans="1:18">
      <c r="A317" s="41" t="s">
        <v>111</v>
      </c>
      <c r="B317" s="42" t="s">
        <v>44</v>
      </c>
      <c r="C317" s="3" t="s">
        <v>114</v>
      </c>
      <c r="D317" s="6">
        <v>0.5</v>
      </c>
      <c r="E317" s="3"/>
      <c r="F317" s="3"/>
      <c r="G317" s="3"/>
      <c r="H317" s="3"/>
      <c r="I317" s="3">
        <v>1.4</v>
      </c>
      <c r="J317" s="3"/>
      <c r="K317" s="3"/>
      <c r="L317" s="3"/>
      <c r="M317" s="3"/>
      <c r="N317" s="3"/>
      <c r="O317" s="3"/>
      <c r="P317" s="3"/>
      <c r="Q317" s="3">
        <f t="shared" ref="Q317:Q318" si="32">IF(MAX(E317:P317)=0,D317&amp;"未満",MAX(E317:P317))</f>
        <v>1.4</v>
      </c>
      <c r="R317" s="3">
        <f t="shared" ref="R317:R318" si="33">IF(MIN(E317:P317)=0,D317&amp;"未満",MIN(E317:P317))</f>
        <v>1.4</v>
      </c>
    </row>
    <row r="318" spans="1:18">
      <c r="A318" s="41" t="s">
        <v>112</v>
      </c>
      <c r="B318" s="42" t="s">
        <v>45</v>
      </c>
      <c r="C318" s="3" t="s">
        <v>115</v>
      </c>
      <c r="D318" s="6">
        <v>0.1</v>
      </c>
      <c r="E318" s="3"/>
      <c r="F318" s="3"/>
      <c r="G318" s="3"/>
      <c r="H318" s="3"/>
      <c r="I318" s="3">
        <v>0.2</v>
      </c>
      <c r="J318" s="3"/>
      <c r="K318" s="3"/>
      <c r="L318" s="3"/>
      <c r="M318" s="3"/>
      <c r="N318" s="3"/>
      <c r="O318" s="3"/>
      <c r="P318" s="3"/>
      <c r="Q318" s="3">
        <f t="shared" si="32"/>
        <v>0.2</v>
      </c>
      <c r="R318" s="3">
        <f t="shared" si="33"/>
        <v>0.2</v>
      </c>
    </row>
    <row r="319" spans="1:18">
      <c r="A319" s="1"/>
      <c r="B319" s="2" t="s">
        <v>61</v>
      </c>
      <c r="C319" s="2"/>
      <c r="D319" s="6"/>
      <c r="E319" s="3" t="s">
        <v>214</v>
      </c>
      <c r="F319" s="3" t="s">
        <v>214</v>
      </c>
      <c r="G319" s="3" t="s">
        <v>214</v>
      </c>
      <c r="H319" s="3" t="s">
        <v>214</v>
      </c>
      <c r="I319" s="3" t="s">
        <v>214</v>
      </c>
      <c r="J319" s="3" t="s">
        <v>214</v>
      </c>
      <c r="K319" s="3" t="s">
        <v>214</v>
      </c>
      <c r="L319" s="3" t="s">
        <v>214</v>
      </c>
      <c r="M319" s="3" t="s">
        <v>214</v>
      </c>
      <c r="N319" s="3" t="s">
        <v>214</v>
      </c>
      <c r="O319" s="3" t="s">
        <v>214</v>
      </c>
      <c r="P319" s="77" t="s">
        <v>214</v>
      </c>
      <c r="Q319" s="2"/>
      <c r="R319" s="2"/>
    </row>
    <row r="320" spans="1:18">
      <c r="A320" s="32"/>
      <c r="B320" s="33"/>
      <c r="C320" s="33"/>
      <c r="D320" s="34"/>
      <c r="E320" s="35"/>
      <c r="F320" s="35"/>
      <c r="G320" s="35"/>
      <c r="H320" s="33"/>
      <c r="I320" s="33"/>
      <c r="J320" s="33"/>
      <c r="K320" s="33"/>
      <c r="L320" s="35"/>
      <c r="M320" s="33"/>
      <c r="N320" s="33"/>
      <c r="O320" s="33"/>
      <c r="P320" s="33"/>
      <c r="Q320" s="33"/>
      <c r="R320" s="33"/>
    </row>
    <row r="321" spans="1:18">
      <c r="A321" s="1"/>
      <c r="B321" s="2" t="s">
        <v>187</v>
      </c>
      <c r="C321" s="4"/>
      <c r="D321" s="6"/>
      <c r="E321" s="4"/>
      <c r="F321" s="4"/>
      <c r="G321" s="4"/>
      <c r="H321" s="4"/>
      <c r="I321" s="4">
        <v>0</v>
      </c>
      <c r="J321" s="4"/>
      <c r="K321" s="4"/>
      <c r="L321" s="4"/>
      <c r="M321" s="4"/>
      <c r="N321" s="4"/>
      <c r="O321" s="4"/>
      <c r="P321" s="4"/>
      <c r="Q321" s="3">
        <f>IF(SUBTOTAL(3,E321:P321)=0,"-",MAX(E321:P321))</f>
        <v>0</v>
      </c>
      <c r="R321" s="3">
        <f>IF(SUBTOTAL(3,E321:P321)=0,"-",MIN(E321:P321))</f>
        <v>0</v>
      </c>
    </row>
    <row r="322" spans="1:18">
      <c r="A322" s="1"/>
      <c r="B322" s="2" t="s">
        <v>188</v>
      </c>
      <c r="C322" s="4"/>
      <c r="D322" s="6"/>
      <c r="E322" s="6"/>
      <c r="F322" s="4"/>
      <c r="G322" s="4"/>
      <c r="H322" s="4"/>
      <c r="I322" s="4" t="s">
        <v>254</v>
      </c>
      <c r="J322" s="3"/>
      <c r="K322" s="4"/>
      <c r="L322" s="4"/>
      <c r="M322" s="4"/>
      <c r="N322" s="4"/>
      <c r="O322" s="4"/>
      <c r="P322" s="4"/>
      <c r="Q322" s="3" t="str">
        <f>IF(SUBTOTAL(3,E322:P322)=0,"-",IF(MAX(E322:P322)=0,"1.0未満",MAX(E322:P322)))</f>
        <v>1.0未満</v>
      </c>
      <c r="R322" s="3" t="str">
        <f>IF(SUBTOTAL(3,E322:P322)=0,"-",IF(MIN(E322:P322)=0,"1.0未満",MIN(E322:P322)))</f>
        <v>1.0未満</v>
      </c>
    </row>
    <row r="323" spans="1:18">
      <c r="A323" s="1"/>
      <c r="B323" s="2" t="s">
        <v>194</v>
      </c>
      <c r="C323" s="4"/>
      <c r="D323" s="6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3" t="str">
        <f>IF(SUBTOTAL(3,E323:P323)=0,"-",MAX(E323:P323))</f>
        <v>-</v>
      </c>
      <c r="R323" s="3" t="str">
        <f>IF(SUBTOTAL(3,E323:P323)=0,"-",MIN(E323:P323))</f>
        <v>-</v>
      </c>
    </row>
    <row r="324" spans="1:18">
      <c r="A324" s="1"/>
      <c r="B324" s="2" t="s">
        <v>195</v>
      </c>
      <c r="C324" s="4"/>
      <c r="D324" s="6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3" t="str">
        <f>IF(SUBTOTAL(3,E324:P324)=0,"-",MAX(E324:P324))</f>
        <v>-</v>
      </c>
      <c r="R324" s="3" t="str">
        <f>IF(SUBTOTAL(3,E324:P324)=0,"-",MIN(E324:P324))</f>
        <v>-</v>
      </c>
    </row>
    <row r="325" spans="1:18">
      <c r="A325" s="32"/>
      <c r="B325" s="33"/>
      <c r="C325" s="36"/>
      <c r="D325" s="34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"/>
      <c r="R325" s="36"/>
    </row>
    <row r="326" spans="1:18">
      <c r="A326" s="7"/>
      <c r="B326" s="6" t="s">
        <v>138</v>
      </c>
      <c r="C326" s="7" t="s">
        <v>262</v>
      </c>
      <c r="E326" s="31">
        <v>44671</v>
      </c>
      <c r="F326" s="31">
        <v>44706</v>
      </c>
      <c r="G326" s="74">
        <v>44727</v>
      </c>
      <c r="H326" s="31">
        <v>44762</v>
      </c>
      <c r="I326" s="31">
        <v>44796</v>
      </c>
      <c r="J326" s="31">
        <v>44825</v>
      </c>
      <c r="K326" s="31">
        <v>44853</v>
      </c>
      <c r="L326" s="31">
        <v>44882</v>
      </c>
      <c r="M326" s="74">
        <v>45274</v>
      </c>
      <c r="N326" s="74">
        <v>44951</v>
      </c>
      <c r="O326" s="31">
        <v>44972</v>
      </c>
      <c r="P326" s="31">
        <v>45000</v>
      </c>
      <c r="Q326" s="3"/>
      <c r="R326" s="7"/>
    </row>
    <row r="327" spans="1:18">
      <c r="A327" s="1"/>
      <c r="B327" s="21" t="s">
        <v>48</v>
      </c>
      <c r="C327" s="22" t="s">
        <v>263</v>
      </c>
      <c r="D327" s="49" t="s">
        <v>160</v>
      </c>
      <c r="E327" s="22" t="s">
        <v>193</v>
      </c>
      <c r="F327" s="22" t="s">
        <v>193</v>
      </c>
      <c r="G327" s="22" t="s">
        <v>193</v>
      </c>
      <c r="H327" s="54" t="s">
        <v>193</v>
      </c>
      <c r="I327" s="22" t="s">
        <v>193</v>
      </c>
      <c r="J327" s="22" t="s">
        <v>193</v>
      </c>
      <c r="K327" s="22" t="s">
        <v>193</v>
      </c>
      <c r="L327" s="22" t="s">
        <v>193</v>
      </c>
      <c r="M327" s="22" t="s">
        <v>193</v>
      </c>
      <c r="N327" s="22" t="s">
        <v>193</v>
      </c>
      <c r="O327" s="22" t="s">
        <v>193</v>
      </c>
      <c r="P327" s="22" t="s">
        <v>193</v>
      </c>
      <c r="Q327" s="50" t="str">
        <f>IF(MAX(E327:P327)=0,D327,MAX(E327:P327))</f>
        <v>-</v>
      </c>
      <c r="R327" s="50" t="str">
        <f>IF(MIN(E327:P327)=0,D327,MIN(E327:P327))</f>
        <v>-</v>
      </c>
    </row>
    <row r="328" spans="1:18">
      <c r="A328" s="1"/>
      <c r="B328" s="15" t="s">
        <v>50</v>
      </c>
      <c r="C328" s="16" t="s">
        <v>51</v>
      </c>
      <c r="D328" s="17"/>
      <c r="E328" s="55">
        <v>14.5</v>
      </c>
      <c r="F328" s="27">
        <v>22.5</v>
      </c>
      <c r="G328" s="27">
        <v>16</v>
      </c>
      <c r="H328" s="55">
        <v>28.8</v>
      </c>
      <c r="I328" s="27">
        <v>27.6</v>
      </c>
      <c r="J328" s="27">
        <v>18.2</v>
      </c>
      <c r="K328" s="27">
        <v>15.5</v>
      </c>
      <c r="L328" s="27">
        <v>10.5</v>
      </c>
      <c r="M328" s="27">
        <v>3.8</v>
      </c>
      <c r="N328" s="27">
        <v>-6</v>
      </c>
      <c r="O328" s="27">
        <v>1</v>
      </c>
      <c r="P328" s="27">
        <v>6.7</v>
      </c>
      <c r="Q328" s="27">
        <f t="shared" ref="Q328:Q329" si="34">MAX(E328:P328)</f>
        <v>28.8</v>
      </c>
      <c r="R328" s="27">
        <f t="shared" ref="R328:R329" si="35">MIN(E328:P328)</f>
        <v>-6</v>
      </c>
    </row>
    <row r="329" spans="1:18">
      <c r="A329" s="1"/>
      <c r="B329" s="18" t="s">
        <v>52</v>
      </c>
      <c r="C329" s="19" t="s">
        <v>51</v>
      </c>
      <c r="D329" s="20"/>
      <c r="E329" s="56">
        <v>15.7</v>
      </c>
      <c r="F329" s="29">
        <v>18.100000000000001</v>
      </c>
      <c r="G329" s="29">
        <v>17.899999999999999</v>
      </c>
      <c r="H329" s="56">
        <v>19</v>
      </c>
      <c r="I329" s="29">
        <v>18.8</v>
      </c>
      <c r="J329" s="29">
        <v>18.5</v>
      </c>
      <c r="K329" s="29">
        <v>18</v>
      </c>
      <c r="L329" s="29">
        <v>16.5</v>
      </c>
      <c r="M329" s="29">
        <v>6.8</v>
      </c>
      <c r="N329" s="29">
        <v>12</v>
      </c>
      <c r="O329" s="29">
        <v>17</v>
      </c>
      <c r="P329" s="29">
        <v>14.4</v>
      </c>
      <c r="Q329" s="29">
        <f t="shared" si="34"/>
        <v>19</v>
      </c>
      <c r="R329" s="29">
        <f t="shared" si="35"/>
        <v>6.8</v>
      </c>
    </row>
    <row r="330" spans="1:18">
      <c r="A330" s="1"/>
      <c r="B330" s="6" t="s">
        <v>137</v>
      </c>
      <c r="C330" s="6"/>
      <c r="D330" s="6"/>
      <c r="E330" s="31" t="s">
        <v>237</v>
      </c>
      <c r="F330" s="31" t="s">
        <v>255</v>
      </c>
      <c r="G330" s="31" t="s">
        <v>258</v>
      </c>
      <c r="H330" s="31" t="s">
        <v>237</v>
      </c>
      <c r="I330" s="31" t="s">
        <v>237</v>
      </c>
      <c r="J330" s="31" t="s">
        <v>237</v>
      </c>
      <c r="K330" s="31" t="s">
        <v>255</v>
      </c>
      <c r="L330" s="31" t="s">
        <v>255</v>
      </c>
      <c r="M330" s="74" t="s">
        <v>255</v>
      </c>
      <c r="N330" s="74" t="s">
        <v>278</v>
      </c>
      <c r="O330" s="31" t="s">
        <v>255</v>
      </c>
      <c r="P330" s="31" t="s">
        <v>255</v>
      </c>
      <c r="Q330" s="3"/>
      <c r="R330" s="7"/>
    </row>
    <row r="332" spans="1:18">
      <c r="O332" s="5" t="s">
        <v>191</v>
      </c>
    </row>
  </sheetData>
  <mergeCells count="5">
    <mergeCell ref="A2:A3"/>
    <mergeCell ref="A68:A69"/>
    <mergeCell ref="A266:A267"/>
    <mergeCell ref="A200:A201"/>
    <mergeCell ref="A134:A135"/>
  </mergeCells>
  <phoneticPr fontId="2"/>
  <dataValidations count="1">
    <dataValidation imeMode="off" allowBlank="1" showInputMessage="1" showErrorMessage="1" sqref="Q193:R193 Q187:R188 Q319:R320 Q121:R122 Q253:R254 Q127:R127 Q61:R61 Q55:R56 Q259:R259 R325 I261:P263 F328:G329 J247:K251 J237:K237 N33:N61 M297:N318 J173:K175 J107:K109 M231:P252 J239:K242 F261:G263 J314:L317 M165:N187 J181:K185 F195:G197 E327:G327 I63:I65 I130:I131 J171:K171 K195:P197 J105:K105 K129:P131 I49:I58 J115:J123 L99:P124 K319:N322 M33:M58 J188:J189 J253:J255 K253:P256 G297:H325 J303:L303 J33:K58 I195:I197 K188:N190 J187:L187 K63:P65 J319:J321 O165:P193 O297:P322 G231:H259 I253:I256 G33:H58 I319:I322 I121:I124 I187:I190 F297:F322 L35:L58 J305:L307 L231:L251 L165:L185 K115:K124 I327:P329 I323:P325 I257:P259 E165:E189 E323:F325 E33:E58 F63:F65 E261 E297:E321 E195 E99:E123 E257:F259 E231:E255 F231:F256 E129 F55:F58 F51:F52 E125:P127 E191:N193 F165:H190 F99:H124 F129:G131 E59:M61 O35:P61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318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9</v>
      </c>
      <c r="Q1" s="7">
        <v>17</v>
      </c>
      <c r="R1" s="7">
        <v>18</v>
      </c>
    </row>
    <row r="2" spans="1:18">
      <c r="A2" s="80" t="s">
        <v>143</v>
      </c>
      <c r="B2" s="7" t="s">
        <v>147</v>
      </c>
      <c r="C2" s="7"/>
      <c r="D2" s="7" t="s">
        <v>139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0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ref="P2" si="1">SUBTOTAL(3,P4:P54)</f>
        <v>51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183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v>1</v>
      </c>
      <c r="Q4" s="3">
        <f>MAX(E4:P4)</f>
        <v>1</v>
      </c>
      <c r="R4" s="3">
        <f>MIN(E4:P4)</f>
        <v>1</v>
      </c>
    </row>
    <row r="5" spans="1:18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134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169</v>
      </c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 t="s">
        <v>170</v>
      </c>
      <c r="Q7" s="3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164</v>
      </c>
      <c r="Q8" s="3" t="str">
        <f t="shared" si="2"/>
        <v>0.001未満</v>
      </c>
      <c r="R8" s="3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164</v>
      </c>
      <c r="Q9" s="3" t="str">
        <f t="shared" si="2"/>
        <v>0.001未満</v>
      </c>
      <c r="R9" s="3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53"/>
      <c r="G10" s="3"/>
      <c r="H10" s="3"/>
      <c r="I10" s="3"/>
      <c r="J10" s="3"/>
      <c r="K10" s="3"/>
      <c r="L10" s="53"/>
      <c r="M10" s="3"/>
      <c r="N10" s="3"/>
      <c r="O10" s="53"/>
      <c r="P10" s="3" t="s">
        <v>164</v>
      </c>
      <c r="Q10" s="3" t="str">
        <f t="shared" si="2"/>
        <v>0.001未満</v>
      </c>
      <c r="R10" s="3" t="str">
        <f t="shared" si="3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171</v>
      </c>
      <c r="Q11" s="3" t="str">
        <f t="shared" si="2"/>
        <v>0.005未満</v>
      </c>
      <c r="R11" s="3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 t="s">
        <v>165</v>
      </c>
      <c r="Q12" s="3" t="str">
        <f t="shared" si="2"/>
        <v>0.004未満</v>
      </c>
      <c r="R12" s="3" t="str">
        <f t="shared" si="3"/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164</v>
      </c>
      <c r="Q13" s="3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v>0.54</v>
      </c>
      <c r="Q14" s="3">
        <f t="shared" si="2"/>
        <v>0.54</v>
      </c>
      <c r="R14" s="3">
        <f t="shared" si="3"/>
        <v>0.54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3"/>
      <c r="I15" s="3"/>
      <c r="J15" s="3"/>
      <c r="K15" s="3"/>
      <c r="L15" s="3"/>
      <c r="M15" s="3"/>
      <c r="N15" s="3"/>
      <c r="O15" s="3"/>
      <c r="P15" s="3" t="s">
        <v>172</v>
      </c>
      <c r="Q15" s="3" t="str">
        <f t="shared" si="2"/>
        <v>0.08未満</v>
      </c>
      <c r="R15" s="3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173</v>
      </c>
      <c r="Q16" s="3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174</v>
      </c>
      <c r="Q17" s="3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 t="s">
        <v>171</v>
      </c>
      <c r="Q18" s="3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165</v>
      </c>
      <c r="Q19" s="3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 t="s">
        <v>175</v>
      </c>
      <c r="Q20" s="3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164</v>
      </c>
      <c r="Q21" s="3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 t="s">
        <v>164</v>
      </c>
      <c r="Q22" s="3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164</v>
      </c>
      <c r="Q23" s="3" t="str">
        <f t="shared" si="2"/>
        <v>0.001未満</v>
      </c>
      <c r="R23" s="3" t="str">
        <f t="shared" si="3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 t="s">
        <v>166</v>
      </c>
      <c r="Q24" s="3" t="str">
        <f t="shared" si="2"/>
        <v>0.06未満</v>
      </c>
      <c r="R24" s="3" t="str">
        <f t="shared" si="3"/>
        <v>0.06未満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167</v>
      </c>
      <c r="Q25" s="3" t="str">
        <f t="shared" si="2"/>
        <v>0.002未満</v>
      </c>
      <c r="R25" s="3" t="str">
        <f t="shared" si="3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3"/>
      <c r="F26" s="24"/>
      <c r="G26" s="3"/>
      <c r="H26" s="3"/>
      <c r="I26" s="3"/>
      <c r="J26" s="3"/>
      <c r="K26" s="3"/>
      <c r="L26" s="24"/>
      <c r="M26" s="3"/>
      <c r="N26" s="3"/>
      <c r="O26" s="24"/>
      <c r="P26" s="3">
        <v>4.0000000000000001E-3</v>
      </c>
      <c r="Q26" s="3">
        <f t="shared" si="2"/>
        <v>4.0000000000000001E-3</v>
      </c>
      <c r="R26" s="3">
        <f t="shared" si="3"/>
        <v>4.0000000000000001E-3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>
        <v>3.0000000000000001E-3</v>
      </c>
      <c r="Q27" s="3">
        <f t="shared" si="2"/>
        <v>3.0000000000000001E-3</v>
      </c>
      <c r="R27" s="3">
        <f t="shared" si="3"/>
        <v>3.0000000000000001E-3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 t="s">
        <v>164</v>
      </c>
      <c r="Q28" s="3" t="str">
        <f t="shared" si="2"/>
        <v>0.001未満</v>
      </c>
      <c r="R28" s="3" t="str">
        <f t="shared" si="3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164</v>
      </c>
      <c r="Q29" s="3" t="str">
        <f t="shared" si="2"/>
        <v>0.001未満</v>
      </c>
      <c r="R29" s="3" t="str">
        <f t="shared" si="3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v>5.0000000000000001E-3</v>
      </c>
      <c r="Q30" s="3">
        <f t="shared" si="2"/>
        <v>5.0000000000000001E-3</v>
      </c>
      <c r="R30" s="3">
        <f t="shared" si="3"/>
        <v>5.0000000000000001E-3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4.0000000000000001E-3</v>
      </c>
      <c r="Q31" s="3">
        <f t="shared" si="2"/>
        <v>4.0000000000000001E-3</v>
      </c>
      <c r="R31" s="3">
        <f t="shared" si="3"/>
        <v>4.0000000000000001E-3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3"/>
      <c r="F32" s="24"/>
      <c r="G32" s="3"/>
      <c r="H32" s="3"/>
      <c r="I32" s="3"/>
      <c r="J32" s="3"/>
      <c r="K32" s="3"/>
      <c r="L32" s="24"/>
      <c r="M32" s="3"/>
      <c r="N32" s="3"/>
      <c r="O32" s="24"/>
      <c r="P32" s="3">
        <v>1E-3</v>
      </c>
      <c r="Q32" s="3">
        <f t="shared" si="2"/>
        <v>1E-3</v>
      </c>
      <c r="R32" s="3">
        <f t="shared" si="3"/>
        <v>1E-3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164</v>
      </c>
      <c r="Q33" s="3" t="str">
        <f t="shared" si="2"/>
        <v>0.001未満</v>
      </c>
      <c r="R33" s="3" t="str">
        <f t="shared" si="3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 t="s">
        <v>168</v>
      </c>
      <c r="Q34" s="3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176</v>
      </c>
      <c r="Q35" s="3" t="str">
        <f t="shared" si="2"/>
        <v>0.01未満</v>
      </c>
      <c r="R35" s="3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 t="s">
        <v>177</v>
      </c>
      <c r="Q36" s="3" t="str">
        <f t="shared" si="2"/>
        <v>0.02未満</v>
      </c>
      <c r="R36" s="3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178</v>
      </c>
      <c r="Q37" s="3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 t="s">
        <v>176</v>
      </c>
      <c r="Q38" s="3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4.5</v>
      </c>
      <c r="Q39" s="3">
        <f t="shared" si="2"/>
        <v>4.5</v>
      </c>
      <c r="R39" s="3">
        <f t="shared" si="3"/>
        <v>4.5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 t="s">
        <v>171</v>
      </c>
      <c r="Q40" s="3" t="str">
        <f t="shared" si="2"/>
        <v>0.005未満</v>
      </c>
      <c r="R40" s="3" t="str">
        <f t="shared" si="3"/>
        <v>0.005未満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/>
      <c r="F41" s="3"/>
      <c r="G41" s="30"/>
      <c r="H41" s="3"/>
      <c r="I41" s="3"/>
      <c r="J41" s="3"/>
      <c r="K41" s="3"/>
      <c r="L41" s="3"/>
      <c r="M41" s="3"/>
      <c r="N41" s="3"/>
      <c r="O41" s="3"/>
      <c r="P41" s="3">
        <v>2.6</v>
      </c>
      <c r="Q41" s="3">
        <f t="shared" si="2"/>
        <v>2.6</v>
      </c>
      <c r="R41" s="3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>
        <v>24</v>
      </c>
      <c r="Q42" s="3">
        <f t="shared" si="2"/>
        <v>24</v>
      </c>
      <c r="R42" s="3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v>76</v>
      </c>
      <c r="Q43" s="3">
        <f t="shared" si="2"/>
        <v>76</v>
      </c>
      <c r="R43" s="3">
        <f t="shared" si="3"/>
        <v>76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 t="s">
        <v>177</v>
      </c>
      <c r="Q44" s="3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179</v>
      </c>
      <c r="Q45" s="3" t="str">
        <f t="shared" si="2"/>
        <v>0.000001未満</v>
      </c>
      <c r="R45" s="3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 t="s">
        <v>179</v>
      </c>
      <c r="Q46" s="3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175</v>
      </c>
      <c r="Q47" s="3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 t="s">
        <v>180</v>
      </c>
      <c r="Q48" s="3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v>0.5</v>
      </c>
      <c r="Q49" s="3">
        <f t="shared" si="2"/>
        <v>0.5</v>
      </c>
      <c r="R49" s="3">
        <f t="shared" si="3"/>
        <v>0.5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>
        <v>7.8</v>
      </c>
      <c r="Q50" s="3">
        <f t="shared" si="2"/>
        <v>7.8</v>
      </c>
      <c r="R50" s="3">
        <f t="shared" si="3"/>
        <v>7.8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 t="s">
        <v>135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 t="s">
        <v>135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/>
      <c r="J53" s="3"/>
      <c r="K53" s="3"/>
      <c r="L53" s="3"/>
      <c r="M53" s="30"/>
      <c r="N53" s="30"/>
      <c r="O53" s="3"/>
      <c r="P53" s="3">
        <v>0.9</v>
      </c>
      <c r="Q53" s="3">
        <f t="shared" ref="Q53:Q54" si="4">IF(MAX(E53:P53)=0,D53&amp;"未満",MAX(E53:P53))</f>
        <v>0.9</v>
      </c>
      <c r="R53" s="3">
        <f t="shared" ref="R53:R54" si="5">IF(MIN(E53:P53)=0,D53&amp;"未満",MIN(E53:P53))</f>
        <v>0.9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 t="s">
        <v>136</v>
      </c>
      <c r="Q54" s="3" t="str">
        <f t="shared" si="4"/>
        <v>0.1未満</v>
      </c>
      <c r="R54" s="3" t="str">
        <f t="shared" si="5"/>
        <v>0.1未満</v>
      </c>
    </row>
    <row r="55" spans="1:18">
      <c r="A55" s="1"/>
      <c r="B55" s="2" t="s">
        <v>61</v>
      </c>
      <c r="C55" s="2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 t="s">
        <v>141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3"/>
      <c r="N56" s="33"/>
      <c r="O56" s="35"/>
      <c r="P56" s="33"/>
      <c r="Q56" s="33"/>
      <c r="R56" s="33"/>
    </row>
    <row r="57" spans="1:18">
      <c r="A57" s="1"/>
      <c r="B57" s="2" t="s">
        <v>46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47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60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>
        <v>42815</v>
      </c>
      <c r="Q62" s="7"/>
      <c r="R62" s="7"/>
    </row>
    <row r="63" spans="1:18">
      <c r="A63" s="1"/>
      <c r="B63" s="21" t="s">
        <v>48</v>
      </c>
      <c r="C63" s="22" t="s">
        <v>49</v>
      </c>
      <c r="D63" s="49" t="s">
        <v>140</v>
      </c>
      <c r="E63" s="23"/>
      <c r="F63" s="22"/>
      <c r="G63" s="54"/>
      <c r="H63" s="54"/>
      <c r="I63" s="22"/>
      <c r="J63" s="22"/>
      <c r="K63" s="22"/>
      <c r="L63" s="22"/>
      <c r="M63" s="22"/>
      <c r="N63" s="22"/>
      <c r="O63" s="22"/>
      <c r="P63" s="22">
        <v>0.3</v>
      </c>
      <c r="Q63" s="50">
        <f>IF(MAX(E63:P63)=0,D63,MAX(E63:P63))</f>
        <v>0.3</v>
      </c>
      <c r="R63" s="50">
        <f>IF(MIN(E63:P63)=0,D63,MIN(E63:P63))</f>
        <v>0.3</v>
      </c>
    </row>
    <row r="64" spans="1:18">
      <c r="A64" s="1"/>
      <c r="B64" s="15" t="s">
        <v>50</v>
      </c>
      <c r="C64" s="16" t="s">
        <v>51</v>
      </c>
      <c r="D64" s="17"/>
      <c r="E64" s="26"/>
      <c r="F64" s="27"/>
      <c r="G64" s="55"/>
      <c r="H64" s="55"/>
      <c r="I64" s="27"/>
      <c r="J64" s="27"/>
      <c r="K64" s="27"/>
      <c r="L64" s="27"/>
      <c r="M64" s="27"/>
      <c r="N64" s="27"/>
      <c r="O64" s="27"/>
      <c r="P64" s="27">
        <v>6.5</v>
      </c>
      <c r="Q64" s="27">
        <f t="shared" ref="Q64:Q65" si="6">MAX(E64:P64)</f>
        <v>6.5</v>
      </c>
      <c r="R64" s="27">
        <f t="shared" ref="R64:R65" si="7">MIN(E64:P64)</f>
        <v>6.5</v>
      </c>
    </row>
    <row r="65" spans="1:18">
      <c r="A65" s="1"/>
      <c r="B65" s="18" t="s">
        <v>52</v>
      </c>
      <c r="C65" s="19" t="s">
        <v>51</v>
      </c>
      <c r="D65" s="20"/>
      <c r="E65" s="28"/>
      <c r="F65" s="29"/>
      <c r="G65" s="56"/>
      <c r="H65" s="56"/>
      <c r="I65" s="29"/>
      <c r="J65" s="29"/>
      <c r="K65" s="29"/>
      <c r="L65" s="29"/>
      <c r="M65" s="29"/>
      <c r="N65" s="29"/>
      <c r="O65" s="29"/>
      <c r="P65" s="29">
        <v>5</v>
      </c>
      <c r="Q65" s="29">
        <f t="shared" si="6"/>
        <v>5</v>
      </c>
      <c r="R65" s="29">
        <f t="shared" si="7"/>
        <v>5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 t="s">
        <v>181</v>
      </c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66"/>
  <sheetViews>
    <sheetView view="pageBreakPreview" zoomScale="70" zoomScaleNormal="10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N20" sqref="N2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80" t="s">
        <v>143</v>
      </c>
      <c r="B2" s="7" t="s">
        <v>144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 t="shared" si="0"/>
        <v>9</v>
      </c>
      <c r="N2" s="7">
        <f t="shared" si="0"/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208</v>
      </c>
      <c r="F5" s="3" t="s">
        <v>134</v>
      </c>
      <c r="G5" s="3" t="s">
        <v>208</v>
      </c>
      <c r="H5" s="3" t="s">
        <v>208</v>
      </c>
      <c r="I5" s="3" t="s">
        <v>134</v>
      </c>
      <c r="J5" s="3" t="s">
        <v>208</v>
      </c>
      <c r="K5" s="3" t="s">
        <v>208</v>
      </c>
      <c r="L5" s="3" t="s">
        <v>134</v>
      </c>
      <c r="M5" s="3" t="s">
        <v>208</v>
      </c>
      <c r="N5" s="3" t="s">
        <v>208</v>
      </c>
      <c r="O5" s="3" t="s">
        <v>208</v>
      </c>
      <c r="P5" s="3" t="s">
        <v>208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1">IF(MAX(E7:P7)=0,D7&amp;"未満",MAX(E7:P7))</f>
        <v>0.00005未満</v>
      </c>
      <c r="R7" s="3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225</v>
      </c>
      <c r="J8" s="3"/>
      <c r="K8" s="3"/>
      <c r="L8" s="3"/>
      <c r="M8" s="3"/>
      <c r="N8" s="3"/>
      <c r="O8" s="3"/>
      <c r="P8" s="3"/>
      <c r="Q8" s="3" t="str">
        <f t="shared" si="1"/>
        <v>0.001未満</v>
      </c>
      <c r="R8" s="3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 t="s">
        <v>225</v>
      </c>
      <c r="J9" s="3"/>
      <c r="K9" s="3"/>
      <c r="L9" s="3"/>
      <c r="M9" s="3"/>
      <c r="N9" s="3"/>
      <c r="O9" s="3"/>
      <c r="P9" s="3"/>
      <c r="Q9" s="3" t="str">
        <f t="shared" si="1"/>
        <v>0.001未満</v>
      </c>
      <c r="R9" s="3" t="str">
        <f t="shared" si="2"/>
        <v>0.001未満</v>
      </c>
    </row>
    <row r="10" spans="1:18">
      <c r="A10" s="41" t="s">
        <v>68</v>
      </c>
      <c r="B10" s="42" t="s">
        <v>7</v>
      </c>
      <c r="C10" s="10">
        <v>0.01</v>
      </c>
      <c r="D10" s="6">
        <v>1E-3</v>
      </c>
      <c r="E10" s="3"/>
      <c r="F10" s="3"/>
      <c r="G10" s="3"/>
      <c r="H10" s="3"/>
      <c r="I10" s="3" t="s">
        <v>225</v>
      </c>
      <c r="J10" s="3"/>
      <c r="K10" s="3"/>
      <c r="L10" s="3"/>
      <c r="M10" s="3"/>
      <c r="N10" s="3"/>
      <c r="O10" s="3"/>
      <c r="P10" s="53"/>
      <c r="Q10" s="3" t="str">
        <f t="shared" si="1"/>
        <v>0.001未満</v>
      </c>
      <c r="R10" s="3" t="str">
        <f t="shared" si="2"/>
        <v>0.001未満</v>
      </c>
    </row>
    <row r="11" spans="1:18">
      <c r="A11" s="41" t="s">
        <v>69</v>
      </c>
      <c r="B11" s="42" t="s">
        <v>8</v>
      </c>
      <c r="C11" s="10">
        <v>0.05</v>
      </c>
      <c r="D11" s="6">
        <v>5.0000000000000001E-3</v>
      </c>
      <c r="E11" s="3"/>
      <c r="F11" s="3" t="s">
        <v>226</v>
      </c>
      <c r="G11" s="3"/>
      <c r="H11" s="3"/>
      <c r="I11" s="3" t="s">
        <v>226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1"/>
        <v>0.005未満</v>
      </c>
      <c r="R11" s="3" t="str">
        <f t="shared" si="2"/>
        <v>0.005未満</v>
      </c>
    </row>
    <row r="12" spans="1:18">
      <c r="A12" s="41" t="s">
        <v>70</v>
      </c>
      <c r="B12" s="4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264</v>
      </c>
      <c r="J12" s="3"/>
      <c r="K12" s="3"/>
      <c r="L12" s="3"/>
      <c r="M12" s="3"/>
      <c r="N12" s="3"/>
      <c r="O12" s="3"/>
      <c r="P12" s="3"/>
      <c r="Q12" s="3" t="str">
        <f t="shared" si="1"/>
        <v>0.004未満</v>
      </c>
      <c r="R12" s="3" t="str">
        <f t="shared" si="2"/>
        <v>0.004未満</v>
      </c>
    </row>
    <row r="13" spans="1:18">
      <c r="A13" s="41" t="s">
        <v>71</v>
      </c>
      <c r="B13" s="42" t="s">
        <v>10</v>
      </c>
      <c r="C13" s="10">
        <v>0.01</v>
      </c>
      <c r="D13" s="6">
        <v>1E-3</v>
      </c>
      <c r="E13" s="3"/>
      <c r="F13" s="3" t="s">
        <v>225</v>
      </c>
      <c r="G13" s="3"/>
      <c r="H13" s="3"/>
      <c r="I13" s="3" t="s">
        <v>225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1"/>
        <v>0.001未満</v>
      </c>
      <c r="R13" s="3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0.24</v>
      </c>
      <c r="J14" s="3"/>
      <c r="K14" s="3"/>
      <c r="L14" s="3"/>
      <c r="M14" s="3"/>
      <c r="N14" s="3"/>
      <c r="O14" s="3"/>
      <c r="P14" s="3"/>
      <c r="Q14" s="3">
        <f t="shared" si="1"/>
        <v>0.24</v>
      </c>
      <c r="R14" s="3">
        <f t="shared" si="2"/>
        <v>0.24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25"/>
      <c r="I15" s="3" t="s">
        <v>172</v>
      </c>
      <c r="J15" s="25"/>
      <c r="K15" s="25"/>
      <c r="L15" s="25"/>
      <c r="M15" s="25"/>
      <c r="N15" s="3"/>
      <c r="O15" s="25"/>
      <c r="P15" s="3"/>
      <c r="Q15" s="3" t="str">
        <f t="shared" si="1"/>
        <v>0.08未満</v>
      </c>
      <c r="R15" s="3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265</v>
      </c>
      <c r="J16" s="3"/>
      <c r="K16" s="3"/>
      <c r="L16" s="3"/>
      <c r="M16" s="3"/>
      <c r="N16" s="3"/>
      <c r="O16" s="3"/>
      <c r="P16" s="3"/>
      <c r="Q16" s="3" t="str">
        <f t="shared" si="1"/>
        <v>0.1未満</v>
      </c>
      <c r="R16" s="3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266</v>
      </c>
      <c r="J17" s="3"/>
      <c r="K17" s="3"/>
      <c r="L17" s="3"/>
      <c r="M17" s="3"/>
      <c r="N17" s="3"/>
      <c r="O17" s="3"/>
      <c r="P17" s="3"/>
      <c r="Q17" s="3" t="str">
        <f t="shared" si="1"/>
        <v>0.0002未満</v>
      </c>
      <c r="R17" s="3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267</v>
      </c>
      <c r="J18" s="3"/>
      <c r="K18" s="3"/>
      <c r="L18" s="3"/>
      <c r="M18" s="3"/>
      <c r="N18" s="3"/>
      <c r="O18" s="3"/>
      <c r="P18" s="3"/>
      <c r="Q18" s="3" t="str">
        <f t="shared" si="1"/>
        <v>0.005未満</v>
      </c>
      <c r="R18" s="3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264</v>
      </c>
      <c r="J19" s="3"/>
      <c r="K19" s="3"/>
      <c r="L19" s="3"/>
      <c r="M19" s="3"/>
      <c r="N19" s="3"/>
      <c r="O19" s="3"/>
      <c r="P19" s="3"/>
      <c r="Q19" s="3" t="str">
        <f t="shared" si="1"/>
        <v>0.004未満</v>
      </c>
      <c r="R19" s="3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226</v>
      </c>
      <c r="J20" s="3"/>
      <c r="K20" s="3"/>
      <c r="L20" s="3"/>
      <c r="M20" s="3"/>
      <c r="N20" s="3"/>
      <c r="O20" s="3"/>
      <c r="P20" s="3"/>
      <c r="Q20" s="3" t="str">
        <f t="shared" si="1"/>
        <v>0.002未満</v>
      </c>
      <c r="R20" s="3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225</v>
      </c>
      <c r="J21" s="3"/>
      <c r="K21" s="3"/>
      <c r="L21" s="3"/>
      <c r="M21" s="3"/>
      <c r="N21" s="3"/>
      <c r="O21" s="3"/>
      <c r="P21" s="3"/>
      <c r="Q21" s="3" t="str">
        <f t="shared" si="1"/>
        <v>0.001未満</v>
      </c>
      <c r="R21" s="3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225</v>
      </c>
      <c r="J22" s="3"/>
      <c r="K22" s="3"/>
      <c r="L22" s="3"/>
      <c r="M22" s="3"/>
      <c r="N22" s="3"/>
      <c r="O22" s="3"/>
      <c r="P22" s="3"/>
      <c r="Q22" s="3" t="str">
        <f t="shared" si="1"/>
        <v>0.001未満</v>
      </c>
      <c r="R22" s="3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225</v>
      </c>
      <c r="J23" s="3"/>
      <c r="K23" s="3"/>
      <c r="L23" s="3"/>
      <c r="M23" s="3"/>
      <c r="N23" s="3"/>
      <c r="O23" s="3"/>
      <c r="P23" s="3"/>
      <c r="Q23" s="3" t="str">
        <f t="shared" si="1"/>
        <v>0.001未満</v>
      </c>
      <c r="R23" s="3" t="str">
        <f t="shared" si="2"/>
        <v>0.001未満</v>
      </c>
    </row>
    <row r="24" spans="1:18">
      <c r="A24" s="41" t="s">
        <v>82</v>
      </c>
      <c r="B24" s="42" t="s">
        <v>18</v>
      </c>
      <c r="C24" s="13">
        <v>0.6</v>
      </c>
      <c r="D24" s="6">
        <v>0.06</v>
      </c>
      <c r="E24" s="3"/>
      <c r="F24" s="3" t="s">
        <v>218</v>
      </c>
      <c r="G24" s="3"/>
      <c r="H24" s="3"/>
      <c r="I24" s="3" t="s">
        <v>232</v>
      </c>
      <c r="J24" s="3"/>
      <c r="K24" s="3"/>
      <c r="L24" s="3" t="s">
        <v>218</v>
      </c>
      <c r="M24" s="3"/>
      <c r="N24" s="3"/>
      <c r="O24" s="3" t="s">
        <v>218</v>
      </c>
      <c r="P24" s="3"/>
      <c r="Q24" s="3" t="str">
        <f t="shared" si="1"/>
        <v>0.06未満</v>
      </c>
      <c r="R24" s="3" t="str">
        <f t="shared" si="2"/>
        <v>0.06未満</v>
      </c>
    </row>
    <row r="25" spans="1:18">
      <c r="A25" s="41" t="s">
        <v>83</v>
      </c>
      <c r="B25" s="42" t="s">
        <v>19</v>
      </c>
      <c r="C25" s="10">
        <v>0.02</v>
      </c>
      <c r="D25" s="6">
        <v>2E-3</v>
      </c>
      <c r="E25" s="3"/>
      <c r="F25" s="3" t="s">
        <v>175</v>
      </c>
      <c r="G25" s="3"/>
      <c r="H25" s="3"/>
      <c r="I25" s="3" t="s">
        <v>226</v>
      </c>
      <c r="J25" s="3"/>
      <c r="K25" s="3"/>
      <c r="L25" s="3" t="s">
        <v>175</v>
      </c>
      <c r="M25" s="3"/>
      <c r="N25" s="3"/>
      <c r="O25" s="3" t="s">
        <v>175</v>
      </c>
      <c r="P25" s="3"/>
      <c r="Q25" s="3" t="str">
        <f t="shared" si="1"/>
        <v>0.002未満</v>
      </c>
      <c r="R25" s="3" t="str">
        <f t="shared" si="2"/>
        <v>0.002未満</v>
      </c>
    </row>
    <row r="26" spans="1:18">
      <c r="A26" s="41" t="s">
        <v>84</v>
      </c>
      <c r="B26" s="42" t="s">
        <v>20</v>
      </c>
      <c r="C26" s="10">
        <v>0.06</v>
      </c>
      <c r="D26" s="6">
        <v>1E-3</v>
      </c>
      <c r="E26" s="3"/>
      <c r="F26" s="3">
        <v>2E-3</v>
      </c>
      <c r="G26" s="3"/>
      <c r="H26" s="3"/>
      <c r="I26" s="3">
        <v>5.0000000000000001E-3</v>
      </c>
      <c r="J26" s="3"/>
      <c r="K26" s="3"/>
      <c r="L26" s="3">
        <v>3.0000000000000001E-3</v>
      </c>
      <c r="M26" s="3"/>
      <c r="N26" s="3"/>
      <c r="O26" s="3">
        <v>2E-3</v>
      </c>
      <c r="P26" s="3"/>
      <c r="Q26" s="3">
        <f t="shared" si="1"/>
        <v>5.0000000000000001E-3</v>
      </c>
      <c r="R26" s="3">
        <f t="shared" si="2"/>
        <v>2E-3</v>
      </c>
    </row>
    <row r="27" spans="1:18">
      <c r="A27" s="41" t="s">
        <v>85</v>
      </c>
      <c r="B27" s="42" t="s">
        <v>21</v>
      </c>
      <c r="C27" s="10">
        <v>0.03</v>
      </c>
      <c r="D27" s="6">
        <v>3.0000000000000001E-3</v>
      </c>
      <c r="E27" s="3"/>
      <c r="F27" s="3" t="s">
        <v>219</v>
      </c>
      <c r="G27" s="3"/>
      <c r="H27" s="3"/>
      <c r="I27" s="3" t="s">
        <v>219</v>
      </c>
      <c r="J27" s="3"/>
      <c r="K27" s="3"/>
      <c r="L27" s="3" t="s">
        <v>219</v>
      </c>
      <c r="M27" s="3"/>
      <c r="N27" s="3"/>
      <c r="O27" s="3" t="s">
        <v>219</v>
      </c>
      <c r="P27" s="3"/>
      <c r="Q27" s="3" t="str">
        <f t="shared" si="1"/>
        <v>0.003未満</v>
      </c>
      <c r="R27" s="3" t="str">
        <f t="shared" si="2"/>
        <v>0.003未満</v>
      </c>
    </row>
    <row r="28" spans="1:18">
      <c r="A28" s="41" t="s">
        <v>86</v>
      </c>
      <c r="B28" s="42" t="s">
        <v>56</v>
      </c>
      <c r="C28" s="13">
        <v>0.1</v>
      </c>
      <c r="D28" s="6">
        <v>1E-3</v>
      </c>
      <c r="E28" s="3"/>
      <c r="F28" s="3" t="s">
        <v>217</v>
      </c>
      <c r="G28" s="3"/>
      <c r="H28" s="3"/>
      <c r="I28" s="3" t="s">
        <v>225</v>
      </c>
      <c r="J28" s="3"/>
      <c r="K28" s="3"/>
      <c r="L28" s="3" t="s">
        <v>217</v>
      </c>
      <c r="M28" s="3"/>
      <c r="N28" s="3"/>
      <c r="O28" s="3" t="s">
        <v>217</v>
      </c>
      <c r="P28" s="3"/>
      <c r="Q28" s="3" t="str">
        <f t="shared" si="1"/>
        <v>0.001未満</v>
      </c>
      <c r="R28" s="3" t="str">
        <f t="shared" si="2"/>
        <v>0.001未満</v>
      </c>
    </row>
    <row r="29" spans="1:18">
      <c r="A29" s="41" t="s">
        <v>87</v>
      </c>
      <c r="B29" s="42" t="s">
        <v>22</v>
      </c>
      <c r="C29" s="10">
        <v>0.01</v>
      </c>
      <c r="D29" s="6">
        <v>1E-3</v>
      </c>
      <c r="E29" s="3"/>
      <c r="F29" s="3" t="s">
        <v>217</v>
      </c>
      <c r="G29" s="3"/>
      <c r="H29" s="3"/>
      <c r="I29" s="3" t="s">
        <v>225</v>
      </c>
      <c r="J29" s="3"/>
      <c r="K29" s="3"/>
      <c r="L29" s="3" t="s">
        <v>217</v>
      </c>
      <c r="M29" s="3"/>
      <c r="N29" s="3"/>
      <c r="O29" s="3" t="s">
        <v>217</v>
      </c>
      <c r="P29" s="3"/>
      <c r="Q29" s="3" t="str">
        <f t="shared" si="1"/>
        <v>0.001未満</v>
      </c>
      <c r="R29" s="3" t="str">
        <f t="shared" si="2"/>
        <v>0.001未満</v>
      </c>
    </row>
    <row r="30" spans="1:18">
      <c r="A30" s="41" t="s">
        <v>88</v>
      </c>
      <c r="B30" s="42" t="s">
        <v>23</v>
      </c>
      <c r="C30" s="13">
        <v>0.1</v>
      </c>
      <c r="D30" s="6">
        <v>1E-3</v>
      </c>
      <c r="E30" s="3"/>
      <c r="F30" s="3">
        <v>3.0000000000000001E-3</v>
      </c>
      <c r="G30" s="3"/>
      <c r="H30" s="3"/>
      <c r="I30" s="3">
        <v>7.0000000000000001E-3</v>
      </c>
      <c r="J30" s="3"/>
      <c r="K30" s="3"/>
      <c r="L30" s="3">
        <v>4.0000000000000001E-3</v>
      </c>
      <c r="M30" s="3"/>
      <c r="N30" s="3"/>
      <c r="O30" s="3">
        <v>2E-3</v>
      </c>
      <c r="P30" s="3"/>
      <c r="Q30" s="3">
        <f t="shared" si="1"/>
        <v>7.0000000000000001E-3</v>
      </c>
      <c r="R30" s="3">
        <f t="shared" si="2"/>
        <v>2E-3</v>
      </c>
    </row>
    <row r="31" spans="1:18">
      <c r="A31" s="41" t="s">
        <v>89</v>
      </c>
      <c r="B31" s="42" t="s">
        <v>24</v>
      </c>
      <c r="C31" s="10">
        <v>0.03</v>
      </c>
      <c r="D31" s="6">
        <v>3.0000000000000001E-3</v>
      </c>
      <c r="E31" s="3"/>
      <c r="F31" s="3" t="s">
        <v>219</v>
      </c>
      <c r="G31" s="3"/>
      <c r="H31" s="3"/>
      <c r="I31" s="3" t="s">
        <v>219</v>
      </c>
      <c r="J31" s="3"/>
      <c r="K31" s="3"/>
      <c r="L31" s="3" t="s">
        <v>219</v>
      </c>
      <c r="M31" s="3"/>
      <c r="N31" s="3"/>
      <c r="O31" s="3" t="s">
        <v>219</v>
      </c>
      <c r="P31" s="3"/>
      <c r="Q31" s="3" t="str">
        <f t="shared" si="1"/>
        <v>0.003未満</v>
      </c>
      <c r="R31" s="3" t="str">
        <f t="shared" si="2"/>
        <v>0.003未満</v>
      </c>
    </row>
    <row r="32" spans="1:18">
      <c r="A32" s="41" t="s">
        <v>90</v>
      </c>
      <c r="B32" s="42" t="s">
        <v>57</v>
      </c>
      <c r="C32" s="10">
        <v>0.03</v>
      </c>
      <c r="D32" s="6">
        <v>1E-3</v>
      </c>
      <c r="E32" s="3"/>
      <c r="F32" s="3">
        <v>1E-3</v>
      </c>
      <c r="G32" s="3"/>
      <c r="H32" s="3"/>
      <c r="I32" s="3">
        <v>2E-3</v>
      </c>
      <c r="J32" s="3"/>
      <c r="K32" s="3"/>
      <c r="L32" s="3">
        <v>1E-3</v>
      </c>
      <c r="M32" s="3"/>
      <c r="N32" s="3"/>
      <c r="O32" s="3" t="s">
        <v>217</v>
      </c>
      <c r="P32" s="3"/>
      <c r="Q32" s="3">
        <f t="shared" si="1"/>
        <v>2E-3</v>
      </c>
      <c r="R32" s="3">
        <f t="shared" si="2"/>
        <v>1E-3</v>
      </c>
    </row>
    <row r="33" spans="1:18">
      <c r="A33" s="41" t="s">
        <v>91</v>
      </c>
      <c r="B33" s="42" t="s">
        <v>58</v>
      </c>
      <c r="C33" s="10">
        <v>0.09</v>
      </c>
      <c r="D33" s="6">
        <v>1E-3</v>
      </c>
      <c r="E33" s="3"/>
      <c r="F33" s="3" t="s">
        <v>217</v>
      </c>
      <c r="G33" s="3"/>
      <c r="H33" s="3"/>
      <c r="I33" s="3" t="s">
        <v>225</v>
      </c>
      <c r="J33" s="3"/>
      <c r="K33" s="3"/>
      <c r="L33" s="3" t="s">
        <v>217</v>
      </c>
      <c r="M33" s="3"/>
      <c r="N33" s="3"/>
      <c r="O33" s="3" t="s">
        <v>217</v>
      </c>
      <c r="P33" s="3"/>
      <c r="Q33" s="3" t="str">
        <f t="shared" si="1"/>
        <v>0.001未満</v>
      </c>
      <c r="R33" s="3" t="str">
        <f t="shared" si="2"/>
        <v>0.001未満</v>
      </c>
    </row>
    <row r="34" spans="1:18">
      <c r="A34" s="41" t="s">
        <v>92</v>
      </c>
      <c r="B34" s="42" t="s">
        <v>25</v>
      </c>
      <c r="C34" s="10">
        <v>0.08</v>
      </c>
      <c r="D34" s="6">
        <v>8.0000000000000002E-3</v>
      </c>
      <c r="E34" s="3"/>
      <c r="F34" s="3" t="s">
        <v>220</v>
      </c>
      <c r="G34" s="3"/>
      <c r="H34" s="3"/>
      <c r="I34" s="3" t="s">
        <v>234</v>
      </c>
      <c r="J34" s="3"/>
      <c r="K34" s="3"/>
      <c r="L34" s="3" t="s">
        <v>220</v>
      </c>
      <c r="M34" s="3"/>
      <c r="N34" s="3"/>
      <c r="O34" s="3" t="s">
        <v>220</v>
      </c>
      <c r="P34" s="3"/>
      <c r="Q34" s="3" t="str">
        <f t="shared" si="1"/>
        <v>0.008未満</v>
      </c>
      <c r="R34" s="3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1"/>
        <v>0.01未満</v>
      </c>
      <c r="R35" s="3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 t="s">
        <v>256</v>
      </c>
      <c r="J36" s="3"/>
      <c r="K36" s="3"/>
      <c r="L36" s="3"/>
      <c r="M36" s="3"/>
      <c r="N36" s="3"/>
      <c r="O36" s="3"/>
      <c r="P36" s="3"/>
      <c r="Q36" s="3" t="str">
        <f t="shared" si="1"/>
        <v>0.02未満</v>
      </c>
      <c r="R36" s="3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 t="s">
        <v>268</v>
      </c>
      <c r="J37" s="3"/>
      <c r="K37" s="3"/>
      <c r="L37" s="3"/>
      <c r="M37" s="3"/>
      <c r="N37" s="3"/>
      <c r="O37" s="3"/>
      <c r="P37" s="3"/>
      <c r="Q37" s="3" t="str">
        <f t="shared" si="1"/>
        <v>0.03未満</v>
      </c>
      <c r="R37" s="3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 t="s">
        <v>269</v>
      </c>
      <c r="J38" s="3"/>
      <c r="K38" s="3"/>
      <c r="L38" s="3"/>
      <c r="M38" s="3"/>
      <c r="N38" s="3"/>
      <c r="O38" s="3"/>
      <c r="P38" s="3"/>
      <c r="Q38" s="3" t="str">
        <f t="shared" si="1"/>
        <v>0.01未満</v>
      </c>
      <c r="R38" s="3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4.2</v>
      </c>
      <c r="J39" s="3"/>
      <c r="K39" s="3"/>
      <c r="L39" s="3"/>
      <c r="M39" s="3"/>
      <c r="N39" s="3"/>
      <c r="O39" s="3"/>
      <c r="P39" s="3"/>
      <c r="Q39" s="3">
        <f t="shared" si="1"/>
        <v>4.2</v>
      </c>
      <c r="R39" s="3">
        <f t="shared" si="2"/>
        <v>4.2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 t="s">
        <v>213</v>
      </c>
      <c r="J40" s="3"/>
      <c r="K40" s="3"/>
      <c r="L40" s="3"/>
      <c r="M40" s="3"/>
      <c r="N40" s="3"/>
      <c r="O40" s="3"/>
      <c r="P40" s="3"/>
      <c r="Q40" s="3" t="str">
        <f t="shared" si="1"/>
        <v>0.005未満</v>
      </c>
      <c r="R40" s="3" t="str">
        <f t="shared" si="2"/>
        <v>0.005未満</v>
      </c>
    </row>
    <row r="41" spans="1:18">
      <c r="A41" s="39" t="s">
        <v>99</v>
      </c>
      <c r="B41" s="40" t="s">
        <v>32</v>
      </c>
      <c r="C41" s="11">
        <v>200</v>
      </c>
      <c r="D41" s="67">
        <v>1</v>
      </c>
      <c r="E41" s="68">
        <v>3.9</v>
      </c>
      <c r="F41" s="3">
        <v>3.7</v>
      </c>
      <c r="G41" s="68">
        <v>3.7</v>
      </c>
      <c r="H41" s="68">
        <v>3.7</v>
      </c>
      <c r="I41" s="3">
        <v>3.9</v>
      </c>
      <c r="J41" s="68">
        <v>3.9</v>
      </c>
      <c r="K41" s="68">
        <v>3.8</v>
      </c>
      <c r="L41" s="68">
        <v>4</v>
      </c>
      <c r="M41" s="68">
        <v>3.8</v>
      </c>
      <c r="N41" s="68">
        <v>4</v>
      </c>
      <c r="O41" s="68">
        <v>3.9</v>
      </c>
      <c r="P41" s="68">
        <v>4</v>
      </c>
      <c r="Q41" s="3">
        <f t="shared" si="1"/>
        <v>4</v>
      </c>
      <c r="R41" s="3">
        <f t="shared" si="2"/>
        <v>3.7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21</v>
      </c>
      <c r="J42" s="3"/>
      <c r="K42" s="3"/>
      <c r="L42" s="3"/>
      <c r="M42" s="3"/>
      <c r="N42" s="3"/>
      <c r="O42" s="3"/>
      <c r="P42" s="3"/>
      <c r="Q42" s="3">
        <f t="shared" si="1"/>
        <v>21</v>
      </c>
      <c r="R42" s="3">
        <f t="shared" si="2"/>
        <v>21</v>
      </c>
    </row>
    <row r="43" spans="1:18">
      <c r="A43" s="45" t="s">
        <v>101</v>
      </c>
      <c r="B43" s="46" t="s">
        <v>34</v>
      </c>
      <c r="C43" s="11">
        <v>500</v>
      </c>
      <c r="D43" s="6">
        <v>20</v>
      </c>
      <c r="E43" s="3"/>
      <c r="F43" s="3"/>
      <c r="G43" s="3"/>
      <c r="H43" s="3"/>
      <c r="I43" s="3">
        <v>48</v>
      </c>
      <c r="J43" s="3"/>
      <c r="K43" s="3"/>
      <c r="L43" s="3"/>
      <c r="M43" s="3"/>
      <c r="N43" s="3"/>
      <c r="O43" s="3"/>
      <c r="P43" s="3"/>
      <c r="Q43" s="3">
        <f t="shared" si="1"/>
        <v>48</v>
      </c>
      <c r="R43" s="3">
        <f t="shared" si="2"/>
        <v>48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270</v>
      </c>
      <c r="J44" s="3"/>
      <c r="K44" s="3"/>
      <c r="L44" s="3"/>
      <c r="M44" s="3"/>
      <c r="N44" s="3"/>
      <c r="O44" s="3"/>
      <c r="P44" s="3"/>
      <c r="Q44" s="3" t="str">
        <f t="shared" si="1"/>
        <v>0.02未満</v>
      </c>
      <c r="R44" s="3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>
        <v>5.0000000000000004E-6</v>
      </c>
      <c r="J45" s="3"/>
      <c r="K45" s="3"/>
      <c r="L45" s="3"/>
      <c r="M45" s="3"/>
      <c r="N45" s="3"/>
      <c r="O45" s="3"/>
      <c r="P45" s="3"/>
      <c r="Q45" s="3">
        <f t="shared" si="1"/>
        <v>5.0000000000000004E-6</v>
      </c>
      <c r="R45" s="3">
        <f t="shared" si="2"/>
        <v>5.0000000000000004E-6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271</v>
      </c>
      <c r="J46" s="3"/>
      <c r="K46" s="3"/>
      <c r="L46" s="3"/>
      <c r="M46" s="3"/>
      <c r="N46" s="3"/>
      <c r="O46" s="3"/>
      <c r="P46" s="3"/>
      <c r="Q46" s="3" t="str">
        <f t="shared" si="1"/>
        <v>0.000001未満</v>
      </c>
      <c r="R46" s="3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272</v>
      </c>
      <c r="J47" s="3"/>
      <c r="K47" s="3"/>
      <c r="L47" s="3"/>
      <c r="M47" s="3"/>
      <c r="N47" s="3"/>
      <c r="O47" s="3"/>
      <c r="P47" s="3"/>
      <c r="Q47" s="3" t="str">
        <f t="shared" si="1"/>
        <v>0.002未満</v>
      </c>
      <c r="R47" s="3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273</v>
      </c>
      <c r="J48" s="3"/>
      <c r="K48" s="3"/>
      <c r="L48" s="3"/>
      <c r="M48" s="3"/>
      <c r="N48" s="3"/>
      <c r="O48" s="3"/>
      <c r="P48" s="3"/>
      <c r="Q48" s="3" t="str">
        <f t="shared" si="1"/>
        <v>0.0005未満</v>
      </c>
      <c r="R48" s="3" t="str">
        <f t="shared" si="2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>
        <v>0.3</v>
      </c>
      <c r="F49" s="3">
        <v>0.4</v>
      </c>
      <c r="G49" s="3">
        <v>0.3</v>
      </c>
      <c r="H49" s="3">
        <v>0.5</v>
      </c>
      <c r="I49" s="3">
        <v>0.3</v>
      </c>
      <c r="J49" s="3">
        <v>0.4</v>
      </c>
      <c r="K49" s="3">
        <v>0.5</v>
      </c>
      <c r="L49" s="3">
        <v>0.4</v>
      </c>
      <c r="M49" s="3">
        <v>0.4</v>
      </c>
      <c r="N49" s="3">
        <v>0.5</v>
      </c>
      <c r="O49" s="3">
        <v>0.4</v>
      </c>
      <c r="P49" s="3">
        <v>0.4</v>
      </c>
      <c r="Q49" s="3">
        <f t="shared" si="1"/>
        <v>0.5</v>
      </c>
      <c r="R49" s="3">
        <f t="shared" si="2"/>
        <v>0.3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7.4</v>
      </c>
      <c r="F50" s="3">
        <v>7.1</v>
      </c>
      <c r="G50" s="3">
        <v>7.2</v>
      </c>
      <c r="H50" s="3">
        <v>7.2</v>
      </c>
      <c r="I50" s="3">
        <v>7.1</v>
      </c>
      <c r="J50" s="3">
        <v>7.2</v>
      </c>
      <c r="K50" s="3">
        <v>7.1</v>
      </c>
      <c r="L50" s="3">
        <v>7.4</v>
      </c>
      <c r="M50" s="3">
        <v>7.6</v>
      </c>
      <c r="N50" s="3">
        <v>7.3</v>
      </c>
      <c r="O50" s="3">
        <v>7.2</v>
      </c>
      <c r="P50" s="3">
        <v>7.3</v>
      </c>
      <c r="Q50" s="3">
        <f t="shared" si="1"/>
        <v>7.6</v>
      </c>
      <c r="R50" s="3">
        <f t="shared" si="2"/>
        <v>7.1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211</v>
      </c>
      <c r="F51" s="3" t="s">
        <v>211</v>
      </c>
      <c r="G51" s="3" t="s">
        <v>211</v>
      </c>
      <c r="H51" s="3" t="s">
        <v>211</v>
      </c>
      <c r="I51" s="3" t="s">
        <v>211</v>
      </c>
      <c r="J51" s="3" t="s">
        <v>211</v>
      </c>
      <c r="K51" s="3" t="s">
        <v>211</v>
      </c>
      <c r="L51" s="3" t="s">
        <v>211</v>
      </c>
      <c r="M51" s="3" t="s">
        <v>211</v>
      </c>
      <c r="N51" s="3" t="s">
        <v>211</v>
      </c>
      <c r="O51" s="3" t="s">
        <v>211</v>
      </c>
      <c r="P51" s="3" t="s">
        <v>211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211</v>
      </c>
      <c r="F52" s="3" t="s">
        <v>211</v>
      </c>
      <c r="G52" s="3" t="s">
        <v>211</v>
      </c>
      <c r="H52" s="3" t="s">
        <v>211</v>
      </c>
      <c r="I52" s="3" t="s">
        <v>211</v>
      </c>
      <c r="J52" s="3" t="s">
        <v>211</v>
      </c>
      <c r="K52" s="3" t="s">
        <v>211</v>
      </c>
      <c r="L52" s="3" t="s">
        <v>211</v>
      </c>
      <c r="M52" s="3" t="s">
        <v>211</v>
      </c>
      <c r="N52" s="3" t="s">
        <v>211</v>
      </c>
      <c r="O52" s="3" t="s">
        <v>211</v>
      </c>
      <c r="P52" s="3" t="s">
        <v>211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209</v>
      </c>
      <c r="F53" s="3" t="s">
        <v>209</v>
      </c>
      <c r="G53" s="3" t="s">
        <v>209</v>
      </c>
      <c r="H53" s="3" t="s">
        <v>209</v>
      </c>
      <c r="I53" s="3" t="s">
        <v>209</v>
      </c>
      <c r="J53" s="3" t="s">
        <v>209</v>
      </c>
      <c r="K53" s="3" t="s">
        <v>209</v>
      </c>
      <c r="L53" s="3" t="s">
        <v>209</v>
      </c>
      <c r="M53" s="3" t="s">
        <v>209</v>
      </c>
      <c r="N53" s="3" t="s">
        <v>209</v>
      </c>
      <c r="O53" s="3" t="s">
        <v>209</v>
      </c>
      <c r="P53" s="3" t="s">
        <v>209</v>
      </c>
      <c r="Q53" s="3" t="str">
        <f t="shared" ref="Q53:Q54" si="3">IF(MAX(E53:P53)=0,D53&amp;"未満",MAX(E53:P53))</f>
        <v>0.5未満</v>
      </c>
      <c r="R53" s="3" t="str">
        <f t="shared" ref="R53:R54" si="4">IF(MIN(E53:P53)=0,D53&amp;"未満",MIN(E53:P53))</f>
        <v>0.5未満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173</v>
      </c>
      <c r="F54" s="3" t="s">
        <v>136</v>
      </c>
      <c r="G54" s="3" t="s">
        <v>173</v>
      </c>
      <c r="H54" s="3" t="s">
        <v>173</v>
      </c>
      <c r="I54" s="3" t="s">
        <v>173</v>
      </c>
      <c r="J54" s="3" t="s">
        <v>173</v>
      </c>
      <c r="K54" s="3" t="s">
        <v>173</v>
      </c>
      <c r="L54" s="3" t="s">
        <v>136</v>
      </c>
      <c r="M54" s="3" t="s">
        <v>173</v>
      </c>
      <c r="N54" s="3" t="s">
        <v>173</v>
      </c>
      <c r="O54" s="3" t="s">
        <v>136</v>
      </c>
      <c r="P54" s="3" t="s">
        <v>173</v>
      </c>
      <c r="Q54" s="3" t="str">
        <f t="shared" si="3"/>
        <v>0.1未満</v>
      </c>
      <c r="R54" s="3" t="str">
        <f t="shared" si="4"/>
        <v>0.1未満</v>
      </c>
    </row>
    <row r="55" spans="1:18">
      <c r="A55" s="1"/>
      <c r="B55" s="2" t="s">
        <v>61</v>
      </c>
      <c r="C55" s="2"/>
      <c r="D55" s="6"/>
      <c r="E55" s="3" t="s">
        <v>210</v>
      </c>
      <c r="F55" s="3" t="s">
        <v>210</v>
      </c>
      <c r="G55" s="3" t="s">
        <v>210</v>
      </c>
      <c r="H55" s="3" t="s">
        <v>210</v>
      </c>
      <c r="I55" s="3" t="s">
        <v>210</v>
      </c>
      <c r="J55" s="3" t="s">
        <v>210</v>
      </c>
      <c r="K55" s="3" t="s">
        <v>210</v>
      </c>
      <c r="L55" s="3" t="s">
        <v>210</v>
      </c>
      <c r="M55" s="3" t="s">
        <v>210</v>
      </c>
      <c r="N55" s="3" t="s">
        <v>210</v>
      </c>
      <c r="O55" s="3" t="s">
        <v>210</v>
      </c>
      <c r="P55" s="3" t="s">
        <v>210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5"/>
      <c r="I56" s="33"/>
      <c r="J56" s="35"/>
      <c r="K56" s="33"/>
      <c r="L56" s="35"/>
      <c r="M56" s="33"/>
      <c r="N56" s="33"/>
      <c r="O56" s="35"/>
      <c r="P56" s="33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>
        <f>IF([1]八幡沢・第６!E62=0,"",[1]八幡沢・第６!E62)</f>
        <v>44671</v>
      </c>
      <c r="F62" s="31">
        <f>IF([1]八幡沢・第６!F62=0,"",[1]八幡沢・第６!F62)</f>
        <v>44706</v>
      </c>
      <c r="G62" s="31">
        <f>IF([1]八幡沢・第６!G62=0,"",[1]八幡沢・第６!G62)</f>
        <v>44727</v>
      </c>
      <c r="H62" s="31">
        <f>IF([1]八幡沢・第６!H62=0,"",[1]八幡沢・第６!H62)</f>
        <v>44762</v>
      </c>
      <c r="I62" s="31">
        <f>IF([1]八幡沢・第６!I62=0,"",[1]八幡沢・第６!I62)</f>
        <v>44796</v>
      </c>
      <c r="J62" s="31">
        <f>IF([1]八幡沢・第６!J62=0,"",[1]八幡沢・第６!J62)</f>
        <v>44825</v>
      </c>
      <c r="K62" s="31">
        <v>44853</v>
      </c>
      <c r="L62" s="31">
        <v>44882</v>
      </c>
      <c r="M62" s="74">
        <v>45274</v>
      </c>
      <c r="N62" s="74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23"/>
      <c r="E63" s="54">
        <v>0.2</v>
      </c>
      <c r="F63" s="22">
        <v>0.2</v>
      </c>
      <c r="G63" s="54">
        <v>0.2</v>
      </c>
      <c r="H63" s="54">
        <v>0.2</v>
      </c>
      <c r="I63" s="22">
        <v>0.2</v>
      </c>
      <c r="J63" s="54">
        <v>0.2</v>
      </c>
      <c r="K63" s="22">
        <v>0.3</v>
      </c>
      <c r="L63" s="22">
        <v>0.2</v>
      </c>
      <c r="M63" s="22">
        <v>0.2</v>
      </c>
      <c r="N63" s="22">
        <v>0.2</v>
      </c>
      <c r="O63" s="22">
        <v>0.2</v>
      </c>
      <c r="P63" s="22">
        <v>0.2</v>
      </c>
      <c r="Q63" s="50">
        <f>IF(MAX(E63:P63)=0,D63,MAX(E63:P63))</f>
        <v>0.3</v>
      </c>
      <c r="R63" s="50">
        <f>IF(MIN(E63:P63)=0,D63,MIN(E63:P63))</f>
        <v>0.2</v>
      </c>
    </row>
    <row r="64" spans="1:18">
      <c r="A64" s="1"/>
      <c r="B64" s="15" t="s">
        <v>50</v>
      </c>
      <c r="C64" s="16" t="s">
        <v>51</v>
      </c>
      <c r="D64" s="17"/>
      <c r="E64" s="55">
        <v>14.8</v>
      </c>
      <c r="F64" s="27">
        <v>23.8</v>
      </c>
      <c r="G64" s="55">
        <v>17.5</v>
      </c>
      <c r="H64" s="55">
        <v>26</v>
      </c>
      <c r="I64" s="27">
        <v>27.2</v>
      </c>
      <c r="J64" s="55">
        <v>19.3</v>
      </c>
      <c r="K64" s="27">
        <v>13.8</v>
      </c>
      <c r="L64" s="27">
        <v>10</v>
      </c>
      <c r="M64" s="27">
        <v>7.2</v>
      </c>
      <c r="N64" s="27">
        <v>-5.5</v>
      </c>
      <c r="O64" s="27">
        <v>1</v>
      </c>
      <c r="P64" s="27">
        <v>9.8000000000000007</v>
      </c>
      <c r="Q64" s="27">
        <f t="shared" ref="Q64:Q65" si="5">MAX(E64:P64)</f>
        <v>27.2</v>
      </c>
      <c r="R64" s="27">
        <f t="shared" ref="R64:R65" si="6">MIN(E64:P64)</f>
        <v>-5.5</v>
      </c>
    </row>
    <row r="65" spans="1:18">
      <c r="A65" s="1"/>
      <c r="B65" s="18" t="s">
        <v>52</v>
      </c>
      <c r="C65" s="19" t="s">
        <v>51</v>
      </c>
      <c r="D65" s="20"/>
      <c r="E65" s="56">
        <v>8.3000000000000007</v>
      </c>
      <c r="F65" s="29">
        <v>10.6</v>
      </c>
      <c r="G65" s="56">
        <v>13</v>
      </c>
      <c r="H65" s="56">
        <v>16.7</v>
      </c>
      <c r="I65" s="29">
        <v>19.3</v>
      </c>
      <c r="J65" s="56">
        <v>19.8</v>
      </c>
      <c r="K65" s="29">
        <v>17</v>
      </c>
      <c r="L65" s="29">
        <v>12.9</v>
      </c>
      <c r="M65" s="29">
        <v>9.6</v>
      </c>
      <c r="N65" s="29">
        <v>5</v>
      </c>
      <c r="O65" s="29">
        <v>4.4000000000000004</v>
      </c>
      <c r="P65" s="29">
        <v>6</v>
      </c>
      <c r="Q65" s="29">
        <f t="shared" si="5"/>
        <v>19.8</v>
      </c>
      <c r="R65" s="29">
        <f t="shared" si="6"/>
        <v>4.4000000000000004</v>
      </c>
    </row>
    <row r="66" spans="1:18">
      <c r="A66" s="1"/>
      <c r="B66" s="6" t="s">
        <v>137</v>
      </c>
      <c r="C66" s="6"/>
      <c r="D66" s="6"/>
      <c r="E66" s="31" t="str">
        <f>IF([1]八幡沢・第６!E66=0,"",[1]八幡沢・第６!E66)</f>
        <v>曇</v>
      </c>
      <c r="F66" s="31" t="str">
        <f>IF([1]八幡沢・第６!F66=0,"",[1]八幡沢・第６!F66)</f>
        <v>晴</v>
      </c>
      <c r="G66" s="74" t="str">
        <f>IF([1]八幡沢・第６!G66=0,"",[1]八幡沢・第６!G66)</f>
        <v>雨</v>
      </c>
      <c r="H66" s="74" t="str">
        <f>IF([1]八幡沢・第６!H66=0,"",[1]八幡沢・第６!H66)</f>
        <v>曇</v>
      </c>
      <c r="I66" s="31" t="s">
        <v>221</v>
      </c>
      <c r="J66" s="31" t="s">
        <v>221</v>
      </c>
      <c r="K66" s="31" t="s">
        <v>255</v>
      </c>
      <c r="L66" s="31" t="s">
        <v>255</v>
      </c>
      <c r="M66" s="74" t="s">
        <v>255</v>
      </c>
      <c r="N66" s="74" t="s">
        <v>279</v>
      </c>
      <c r="O66" s="31" t="s">
        <v>221</v>
      </c>
      <c r="P66" s="31" t="s">
        <v>255</v>
      </c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Q61:R61 Q55:R56 O24:O61 P35:P61 L13 L24:L61 M33:M61 N35:N61 L11 K63:P65 O13 J33:K61 O11 F63:F65 I63:I65 F55:F61 E33:E61 F51:F53 G33:H61 I51:I61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1:A5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198"/>
  <sheetViews>
    <sheetView view="pageBreakPreview" zoomScale="55" zoomScaleNormal="100" zoomScaleSheetLayoutView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P6" sqref="P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13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80" t="s">
        <v>143</v>
      </c>
      <c r="B2" s="7" t="s">
        <v>192</v>
      </c>
      <c r="C2" s="7"/>
      <c r="D2" s="7" t="s">
        <v>139</v>
      </c>
      <c r="E2" s="7">
        <f>SUBTOTAL(3,E4:E54)</f>
        <v>12</v>
      </c>
      <c r="F2" s="7">
        <f t="shared" ref="F2:R2" si="0">SUBTOTAL(3,F4:F54)</f>
        <v>27</v>
      </c>
      <c r="G2" s="7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27</v>
      </c>
      <c r="M2" s="7">
        <f t="shared" si="0"/>
        <v>12</v>
      </c>
      <c r="N2" s="7">
        <f t="shared" ref="N2" si="1">SUBTOTAL(3,N4:N54)</f>
        <v>12</v>
      </c>
      <c r="O2" s="7">
        <f t="shared" si="0"/>
        <v>27</v>
      </c>
      <c r="P2" s="7">
        <f t="shared" si="0"/>
        <v>12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182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208</v>
      </c>
      <c r="F5" s="3" t="s">
        <v>134</v>
      </c>
      <c r="G5" s="3" t="s">
        <v>208</v>
      </c>
      <c r="H5" s="3" t="s">
        <v>208</v>
      </c>
      <c r="I5" s="3" t="s">
        <v>134</v>
      </c>
      <c r="J5" s="3" t="s">
        <v>208</v>
      </c>
      <c r="K5" s="3" t="s">
        <v>208</v>
      </c>
      <c r="L5" s="3" t="s">
        <v>134</v>
      </c>
      <c r="M5" s="3" t="s">
        <v>208</v>
      </c>
      <c r="N5" s="3" t="s">
        <v>208</v>
      </c>
      <c r="O5" s="3" t="s">
        <v>208</v>
      </c>
      <c r="P5" s="3" t="s">
        <v>208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225</v>
      </c>
      <c r="J8" s="3"/>
      <c r="K8" s="3"/>
      <c r="L8" s="3"/>
      <c r="M8" s="3"/>
      <c r="N8" s="3"/>
      <c r="O8" s="3"/>
      <c r="P8" s="3"/>
      <c r="Q8" s="3" t="str">
        <f t="shared" si="2"/>
        <v>0.001未満</v>
      </c>
      <c r="R8" s="3" t="str">
        <f t="shared" si="3"/>
        <v>0.001未満</v>
      </c>
    </row>
    <row r="9" spans="1:18">
      <c r="A9" s="43" t="s">
        <v>67</v>
      </c>
      <c r="B9" s="44" t="s">
        <v>6</v>
      </c>
      <c r="C9" s="10">
        <v>0.01</v>
      </c>
      <c r="D9" s="6">
        <v>1E-3</v>
      </c>
      <c r="E9" s="3"/>
      <c r="F9" s="3">
        <v>1E-3</v>
      </c>
      <c r="G9" s="3"/>
      <c r="H9" s="3"/>
      <c r="I9" s="3">
        <v>2E-3</v>
      </c>
      <c r="J9" s="3"/>
      <c r="K9" s="3"/>
      <c r="L9" s="3">
        <v>2E-3</v>
      </c>
      <c r="M9" s="3"/>
      <c r="N9" s="3"/>
      <c r="O9" s="3">
        <v>1E-3</v>
      </c>
      <c r="P9" s="3"/>
      <c r="Q9" s="3">
        <f t="shared" si="2"/>
        <v>2E-3</v>
      </c>
      <c r="R9" s="3">
        <f t="shared" si="3"/>
        <v>1E-3</v>
      </c>
    </row>
    <row r="10" spans="1:18">
      <c r="A10" s="41" t="s">
        <v>68</v>
      </c>
      <c r="B10" s="42" t="s">
        <v>7</v>
      </c>
      <c r="C10" s="10">
        <v>0.01</v>
      </c>
      <c r="D10" s="6">
        <v>1E-3</v>
      </c>
      <c r="E10" s="3"/>
      <c r="F10" s="3"/>
      <c r="G10" s="3"/>
      <c r="H10" s="3"/>
      <c r="I10" s="3">
        <v>2E-3</v>
      </c>
      <c r="J10" s="3"/>
      <c r="K10" s="3"/>
      <c r="L10" s="3"/>
      <c r="M10" s="3"/>
      <c r="N10" s="3"/>
      <c r="O10" s="3"/>
      <c r="P10" s="3"/>
      <c r="Q10" s="3">
        <f t="shared" si="2"/>
        <v>2E-3</v>
      </c>
      <c r="R10" s="3">
        <f t="shared" si="3"/>
        <v>2E-3</v>
      </c>
    </row>
    <row r="11" spans="1:18">
      <c r="A11" s="41" t="s">
        <v>69</v>
      </c>
      <c r="B11" s="42" t="s">
        <v>8</v>
      </c>
      <c r="C11" s="10">
        <v>0.05</v>
      </c>
      <c r="D11" s="6">
        <v>5.0000000000000001E-3</v>
      </c>
      <c r="E11" s="3"/>
      <c r="F11" s="3" t="s">
        <v>239</v>
      </c>
      <c r="G11" s="3"/>
      <c r="H11" s="3"/>
      <c r="I11" s="3" t="s">
        <v>226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2"/>
        <v>0.005未満</v>
      </c>
      <c r="R11" s="3" t="str">
        <f t="shared" si="3"/>
        <v>0.005未満</v>
      </c>
    </row>
    <row r="12" spans="1:18">
      <c r="A12" s="41" t="s">
        <v>70</v>
      </c>
      <c r="B12" s="4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264</v>
      </c>
      <c r="J12" s="3"/>
      <c r="K12" s="3"/>
      <c r="L12" s="3"/>
      <c r="M12" s="3"/>
      <c r="N12" s="3"/>
      <c r="O12" s="3"/>
      <c r="P12" s="3"/>
      <c r="Q12" s="3" t="str">
        <f t="shared" si="2"/>
        <v>0.004未満</v>
      </c>
      <c r="R12" s="3" t="str">
        <f t="shared" si="3"/>
        <v>0.004未満</v>
      </c>
    </row>
    <row r="13" spans="1:18">
      <c r="A13" s="41" t="s">
        <v>71</v>
      </c>
      <c r="B13" s="42" t="s">
        <v>10</v>
      </c>
      <c r="C13" s="10">
        <v>0.01</v>
      </c>
      <c r="D13" s="6">
        <v>1E-3</v>
      </c>
      <c r="E13" s="3"/>
      <c r="F13" s="3" t="s">
        <v>238</v>
      </c>
      <c r="G13" s="3"/>
      <c r="H13" s="3"/>
      <c r="I13" s="3" t="s">
        <v>225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0.3</v>
      </c>
      <c r="J14" s="3"/>
      <c r="K14" s="3"/>
      <c r="L14" s="3"/>
      <c r="M14" s="3"/>
      <c r="N14" s="3"/>
      <c r="O14" s="3"/>
      <c r="P14" s="3"/>
      <c r="Q14" s="3">
        <f t="shared" si="2"/>
        <v>0.3</v>
      </c>
      <c r="R14" s="3">
        <f t="shared" si="3"/>
        <v>0.3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25"/>
      <c r="I15" s="3" t="s">
        <v>172</v>
      </c>
      <c r="J15" s="25"/>
      <c r="K15" s="25"/>
      <c r="L15" s="3"/>
      <c r="M15" s="3"/>
      <c r="N15" s="3"/>
      <c r="O15" s="3"/>
      <c r="P15" s="3"/>
      <c r="Q15" s="3" t="str">
        <f t="shared" si="2"/>
        <v>0.08未満</v>
      </c>
      <c r="R15" s="3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265</v>
      </c>
      <c r="J16" s="3"/>
      <c r="K16" s="3"/>
      <c r="L16" s="3"/>
      <c r="M16" s="3"/>
      <c r="N16" s="3"/>
      <c r="O16" s="3"/>
      <c r="P16" s="3"/>
      <c r="Q16" s="3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266</v>
      </c>
      <c r="J17" s="3"/>
      <c r="K17" s="3"/>
      <c r="L17" s="3"/>
      <c r="M17" s="3"/>
      <c r="N17" s="3"/>
      <c r="O17" s="3"/>
      <c r="P17" s="3"/>
      <c r="Q17" s="3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267</v>
      </c>
      <c r="J18" s="3"/>
      <c r="K18" s="3"/>
      <c r="L18" s="3"/>
      <c r="M18" s="3"/>
      <c r="N18" s="3"/>
      <c r="O18" s="3"/>
      <c r="P18" s="3"/>
      <c r="Q18" s="3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264</v>
      </c>
      <c r="J19" s="3"/>
      <c r="K19" s="3"/>
      <c r="L19" s="3"/>
      <c r="M19" s="3"/>
      <c r="N19" s="3"/>
      <c r="O19" s="3"/>
      <c r="P19" s="3"/>
      <c r="Q19" s="3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226</v>
      </c>
      <c r="J20" s="3"/>
      <c r="K20" s="3"/>
      <c r="L20" s="3"/>
      <c r="M20" s="3"/>
      <c r="N20" s="3"/>
      <c r="O20" s="3"/>
      <c r="P20" s="3"/>
      <c r="Q20" s="3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225</v>
      </c>
      <c r="J21" s="3"/>
      <c r="K21" s="3"/>
      <c r="L21" s="3"/>
      <c r="M21" s="3"/>
      <c r="N21" s="3"/>
      <c r="O21" s="3"/>
      <c r="P21" s="3"/>
      <c r="Q21" s="3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225</v>
      </c>
      <c r="J22" s="3"/>
      <c r="K22" s="3"/>
      <c r="L22" s="3"/>
      <c r="M22" s="3"/>
      <c r="N22" s="3"/>
      <c r="O22" s="3"/>
      <c r="P22" s="3"/>
      <c r="Q22" s="3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225</v>
      </c>
      <c r="J23" s="3"/>
      <c r="K23" s="3"/>
      <c r="L23" s="3"/>
      <c r="M23" s="3"/>
      <c r="N23" s="3"/>
      <c r="O23" s="3"/>
      <c r="P23" s="3"/>
      <c r="Q23" s="3" t="str">
        <f t="shared" si="2"/>
        <v>0.001未満</v>
      </c>
      <c r="R23" s="3" t="str">
        <f t="shared" si="3"/>
        <v>0.001未満</v>
      </c>
    </row>
    <row r="24" spans="1:18">
      <c r="A24" s="41" t="s">
        <v>82</v>
      </c>
      <c r="B24" s="42" t="s">
        <v>18</v>
      </c>
      <c r="C24" s="13">
        <v>0.6</v>
      </c>
      <c r="D24" s="6">
        <v>0.06</v>
      </c>
      <c r="E24" s="3"/>
      <c r="F24" s="3" t="s">
        <v>218</v>
      </c>
      <c r="G24" s="3"/>
      <c r="H24" s="3"/>
      <c r="I24" s="3">
        <v>0.11</v>
      </c>
      <c r="J24" s="3"/>
      <c r="K24" s="3"/>
      <c r="L24" s="3">
        <v>0.13</v>
      </c>
      <c r="M24" s="3"/>
      <c r="N24" s="3"/>
      <c r="O24" s="3" t="s">
        <v>218</v>
      </c>
      <c r="P24" s="3"/>
      <c r="Q24" s="3">
        <f t="shared" si="2"/>
        <v>0.13</v>
      </c>
      <c r="R24" s="3">
        <f t="shared" si="3"/>
        <v>0.11</v>
      </c>
    </row>
    <row r="25" spans="1:18">
      <c r="A25" s="41" t="s">
        <v>83</v>
      </c>
      <c r="B25" s="42" t="s">
        <v>19</v>
      </c>
      <c r="C25" s="10">
        <v>0.02</v>
      </c>
      <c r="D25" s="6">
        <v>2E-3</v>
      </c>
      <c r="E25" s="3"/>
      <c r="F25" s="3" t="s">
        <v>175</v>
      </c>
      <c r="G25" s="3"/>
      <c r="H25" s="3"/>
      <c r="I25" s="3" t="s">
        <v>226</v>
      </c>
      <c r="J25" s="3"/>
      <c r="K25" s="3"/>
      <c r="L25" s="3" t="s">
        <v>175</v>
      </c>
      <c r="M25" s="3"/>
      <c r="N25" s="3"/>
      <c r="O25" s="3" t="s">
        <v>175</v>
      </c>
      <c r="P25" s="3"/>
      <c r="Q25" s="3" t="str">
        <f t="shared" si="2"/>
        <v>0.002未満</v>
      </c>
      <c r="R25" s="3" t="str">
        <f t="shared" si="3"/>
        <v>0.002未満</v>
      </c>
    </row>
    <row r="26" spans="1:18">
      <c r="A26" s="41" t="s">
        <v>84</v>
      </c>
      <c r="B26" s="42" t="s">
        <v>20</v>
      </c>
      <c r="C26" s="10">
        <v>0.06</v>
      </c>
      <c r="D26" s="6">
        <v>1E-3</v>
      </c>
      <c r="E26" s="3"/>
      <c r="F26" s="3" t="s">
        <v>217</v>
      </c>
      <c r="G26" s="3"/>
      <c r="H26" s="3"/>
      <c r="I26" s="3" t="s">
        <v>225</v>
      </c>
      <c r="J26" s="3"/>
      <c r="K26" s="3"/>
      <c r="L26" s="3" t="s">
        <v>217</v>
      </c>
      <c r="M26" s="3"/>
      <c r="N26" s="3"/>
      <c r="O26" s="3" t="s">
        <v>217</v>
      </c>
      <c r="P26" s="3"/>
      <c r="Q26" s="3" t="str">
        <f t="shared" si="2"/>
        <v>0.001未満</v>
      </c>
      <c r="R26" s="3" t="str">
        <f t="shared" si="3"/>
        <v>0.001未満</v>
      </c>
    </row>
    <row r="27" spans="1:18">
      <c r="A27" s="41" t="s">
        <v>85</v>
      </c>
      <c r="B27" s="42" t="s">
        <v>21</v>
      </c>
      <c r="C27" s="10">
        <v>0.03</v>
      </c>
      <c r="D27" s="6">
        <v>3.0000000000000001E-3</v>
      </c>
      <c r="E27" s="3"/>
      <c r="F27" s="3" t="s">
        <v>219</v>
      </c>
      <c r="G27" s="3"/>
      <c r="H27" s="3"/>
      <c r="I27" s="3" t="s">
        <v>233</v>
      </c>
      <c r="J27" s="3"/>
      <c r="K27" s="3"/>
      <c r="L27" s="3" t="s">
        <v>219</v>
      </c>
      <c r="M27" s="3"/>
      <c r="N27" s="3"/>
      <c r="O27" s="3" t="s">
        <v>219</v>
      </c>
      <c r="P27" s="3"/>
      <c r="Q27" s="3" t="str">
        <f t="shared" si="2"/>
        <v>0.003未満</v>
      </c>
      <c r="R27" s="3" t="str">
        <f t="shared" si="3"/>
        <v>0.003未満</v>
      </c>
    </row>
    <row r="28" spans="1:18">
      <c r="A28" s="41" t="s">
        <v>86</v>
      </c>
      <c r="B28" s="42" t="s">
        <v>56</v>
      </c>
      <c r="C28" s="13">
        <v>0.1</v>
      </c>
      <c r="D28" s="6">
        <v>1E-3</v>
      </c>
      <c r="E28" s="3"/>
      <c r="F28" s="3" t="s">
        <v>217</v>
      </c>
      <c r="G28" s="3"/>
      <c r="H28" s="3"/>
      <c r="I28" s="3">
        <v>1E-3</v>
      </c>
      <c r="J28" s="3"/>
      <c r="K28" s="3"/>
      <c r="L28" s="3" t="s">
        <v>217</v>
      </c>
      <c r="M28" s="3"/>
      <c r="N28" s="3"/>
      <c r="O28" s="3" t="s">
        <v>217</v>
      </c>
      <c r="P28" s="3"/>
      <c r="Q28" s="3">
        <f t="shared" si="2"/>
        <v>1E-3</v>
      </c>
      <c r="R28" s="3">
        <f t="shared" si="3"/>
        <v>1E-3</v>
      </c>
    </row>
    <row r="29" spans="1:18">
      <c r="A29" s="41" t="s">
        <v>87</v>
      </c>
      <c r="B29" s="42" t="s">
        <v>22</v>
      </c>
      <c r="C29" s="10">
        <v>0.01</v>
      </c>
      <c r="D29" s="6">
        <v>1E-3</v>
      </c>
      <c r="E29" s="3"/>
      <c r="F29" s="3" t="s">
        <v>217</v>
      </c>
      <c r="G29" s="3"/>
      <c r="H29" s="3"/>
      <c r="I29" s="3" t="s">
        <v>225</v>
      </c>
      <c r="J29" s="3"/>
      <c r="K29" s="3"/>
      <c r="L29" s="3" t="s">
        <v>217</v>
      </c>
      <c r="M29" s="3"/>
      <c r="N29" s="3"/>
      <c r="O29" s="3" t="s">
        <v>217</v>
      </c>
      <c r="P29" s="3"/>
      <c r="Q29" s="3" t="str">
        <f t="shared" si="2"/>
        <v>0.001未満</v>
      </c>
      <c r="R29" s="3" t="str">
        <f t="shared" si="3"/>
        <v>0.001未満</v>
      </c>
    </row>
    <row r="30" spans="1:18">
      <c r="A30" s="41" t="s">
        <v>88</v>
      </c>
      <c r="B30" s="42" t="s">
        <v>23</v>
      </c>
      <c r="C30" s="13">
        <v>0.1</v>
      </c>
      <c r="D30" s="6">
        <v>1E-3</v>
      </c>
      <c r="E30" s="3"/>
      <c r="F30" s="3" t="s">
        <v>217</v>
      </c>
      <c r="G30" s="3"/>
      <c r="H30" s="3"/>
      <c r="I30" s="3">
        <v>1E-3</v>
      </c>
      <c r="J30" s="3"/>
      <c r="K30" s="3"/>
      <c r="L30" s="3" t="s">
        <v>217</v>
      </c>
      <c r="M30" s="3"/>
      <c r="N30" s="3"/>
      <c r="O30" s="3" t="s">
        <v>217</v>
      </c>
      <c r="P30" s="3"/>
      <c r="Q30" s="3">
        <f t="shared" si="2"/>
        <v>1E-3</v>
      </c>
      <c r="R30" s="3">
        <f t="shared" si="3"/>
        <v>1E-3</v>
      </c>
    </row>
    <row r="31" spans="1:18">
      <c r="A31" s="41" t="s">
        <v>89</v>
      </c>
      <c r="B31" s="42" t="s">
        <v>24</v>
      </c>
      <c r="C31" s="10">
        <v>0.03</v>
      </c>
      <c r="D31" s="6">
        <v>3.0000000000000001E-3</v>
      </c>
      <c r="E31" s="3"/>
      <c r="F31" s="3" t="s">
        <v>219</v>
      </c>
      <c r="G31" s="3"/>
      <c r="H31" s="3"/>
      <c r="I31" s="3" t="s">
        <v>233</v>
      </c>
      <c r="J31" s="3"/>
      <c r="K31" s="3"/>
      <c r="L31" s="3" t="s">
        <v>219</v>
      </c>
      <c r="M31" s="3"/>
      <c r="N31" s="3"/>
      <c r="O31" s="3" t="s">
        <v>219</v>
      </c>
      <c r="P31" s="3"/>
      <c r="Q31" s="3" t="str">
        <f t="shared" si="2"/>
        <v>0.003未満</v>
      </c>
      <c r="R31" s="3" t="str">
        <f t="shared" si="3"/>
        <v>0.003未満</v>
      </c>
    </row>
    <row r="32" spans="1:18">
      <c r="A32" s="41" t="s">
        <v>90</v>
      </c>
      <c r="B32" s="42" t="s">
        <v>57</v>
      </c>
      <c r="C32" s="10">
        <v>0.03</v>
      </c>
      <c r="D32" s="6">
        <v>1E-3</v>
      </c>
      <c r="E32" s="3"/>
      <c r="F32" s="3" t="s">
        <v>217</v>
      </c>
      <c r="G32" s="3"/>
      <c r="H32" s="3"/>
      <c r="I32" s="3" t="s">
        <v>225</v>
      </c>
      <c r="J32" s="3"/>
      <c r="K32" s="3"/>
      <c r="L32" s="3" t="s">
        <v>217</v>
      </c>
      <c r="M32" s="3"/>
      <c r="N32" s="3"/>
      <c r="O32" s="3" t="s">
        <v>217</v>
      </c>
      <c r="P32" s="3"/>
      <c r="Q32" s="3" t="str">
        <f t="shared" si="2"/>
        <v>0.001未満</v>
      </c>
      <c r="R32" s="3" t="str">
        <f t="shared" si="3"/>
        <v>0.001未満</v>
      </c>
    </row>
    <row r="33" spans="1:18">
      <c r="A33" s="41" t="s">
        <v>91</v>
      </c>
      <c r="B33" s="42" t="s">
        <v>58</v>
      </c>
      <c r="C33" s="10">
        <v>0.09</v>
      </c>
      <c r="D33" s="6">
        <v>1E-3</v>
      </c>
      <c r="E33" s="3"/>
      <c r="F33" s="3" t="s">
        <v>217</v>
      </c>
      <c r="G33" s="3"/>
      <c r="H33" s="3"/>
      <c r="I33" s="3" t="s">
        <v>225</v>
      </c>
      <c r="J33" s="3"/>
      <c r="K33" s="3"/>
      <c r="L33" s="3" t="s">
        <v>217</v>
      </c>
      <c r="M33" s="3"/>
      <c r="N33" s="3"/>
      <c r="O33" s="3" t="s">
        <v>217</v>
      </c>
      <c r="P33" s="3"/>
      <c r="Q33" s="3" t="str">
        <f t="shared" si="2"/>
        <v>0.001未満</v>
      </c>
      <c r="R33" s="3" t="str">
        <f t="shared" si="3"/>
        <v>0.001未満</v>
      </c>
    </row>
    <row r="34" spans="1:18">
      <c r="A34" s="41" t="s">
        <v>92</v>
      </c>
      <c r="B34" s="42" t="s">
        <v>25</v>
      </c>
      <c r="C34" s="10">
        <v>0.08</v>
      </c>
      <c r="D34" s="6">
        <v>8.0000000000000002E-3</v>
      </c>
      <c r="E34" s="3"/>
      <c r="F34" s="3" t="s">
        <v>220</v>
      </c>
      <c r="G34" s="3"/>
      <c r="H34" s="3"/>
      <c r="I34" s="3" t="s">
        <v>234</v>
      </c>
      <c r="J34" s="3"/>
      <c r="K34" s="3"/>
      <c r="L34" s="3" t="s">
        <v>220</v>
      </c>
      <c r="M34" s="3"/>
      <c r="N34" s="3"/>
      <c r="O34" s="3" t="s">
        <v>220</v>
      </c>
      <c r="P34" s="3"/>
      <c r="Q34" s="3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2"/>
        <v>0.01未満</v>
      </c>
      <c r="R35" s="3" t="str">
        <f t="shared" si="3"/>
        <v>0.01未満</v>
      </c>
    </row>
    <row r="36" spans="1:18">
      <c r="A36" s="43" t="s">
        <v>94</v>
      </c>
      <c r="B36" s="44" t="s">
        <v>27</v>
      </c>
      <c r="C36" s="13">
        <v>0.2</v>
      </c>
      <c r="D36" s="6">
        <v>0.02</v>
      </c>
      <c r="E36" s="3">
        <v>0.02</v>
      </c>
      <c r="F36" s="3">
        <v>0.02</v>
      </c>
      <c r="G36" s="3">
        <v>0.02</v>
      </c>
      <c r="H36" s="3">
        <v>0.02</v>
      </c>
      <c r="I36" s="3">
        <v>0.02</v>
      </c>
      <c r="J36" s="3" t="s">
        <v>256</v>
      </c>
      <c r="K36" s="3" t="s">
        <v>256</v>
      </c>
      <c r="L36" s="3" t="s">
        <v>256</v>
      </c>
      <c r="M36" s="3" t="s">
        <v>256</v>
      </c>
      <c r="N36" s="3" t="s">
        <v>256</v>
      </c>
      <c r="O36" s="3" t="s">
        <v>256</v>
      </c>
      <c r="P36" s="3" t="s">
        <v>256</v>
      </c>
      <c r="Q36" s="3">
        <f t="shared" si="2"/>
        <v>0.02</v>
      </c>
      <c r="R36" s="3">
        <f t="shared" si="3"/>
        <v>0.02</v>
      </c>
    </row>
    <row r="37" spans="1:18">
      <c r="A37" s="43" t="s">
        <v>95</v>
      </c>
      <c r="B37" s="44" t="s">
        <v>28</v>
      </c>
      <c r="C37" s="13">
        <v>0.3</v>
      </c>
      <c r="D37" s="6">
        <v>0.03</v>
      </c>
      <c r="E37" s="3" t="s">
        <v>212</v>
      </c>
      <c r="F37" s="3" t="s">
        <v>212</v>
      </c>
      <c r="G37" s="3" t="s">
        <v>212</v>
      </c>
      <c r="H37" s="3" t="s">
        <v>212</v>
      </c>
      <c r="I37" s="3" t="s">
        <v>268</v>
      </c>
      <c r="J37" s="3" t="s">
        <v>212</v>
      </c>
      <c r="K37" s="3" t="s">
        <v>212</v>
      </c>
      <c r="L37" s="3" t="s">
        <v>212</v>
      </c>
      <c r="M37" s="3" t="s">
        <v>212</v>
      </c>
      <c r="N37" s="3" t="s">
        <v>212</v>
      </c>
      <c r="O37" s="3" t="s">
        <v>212</v>
      </c>
      <c r="P37" s="3" t="s">
        <v>212</v>
      </c>
      <c r="Q37" s="3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 t="s">
        <v>269</v>
      </c>
      <c r="J38" s="3"/>
      <c r="K38" s="3"/>
      <c r="L38" s="3"/>
      <c r="M38" s="3"/>
      <c r="N38" s="3"/>
      <c r="O38" s="3"/>
      <c r="P38" s="3"/>
      <c r="Q38" s="3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8.9</v>
      </c>
      <c r="J39" s="3"/>
      <c r="K39" s="3"/>
      <c r="L39" s="3"/>
      <c r="M39" s="3"/>
      <c r="N39" s="3"/>
      <c r="O39" s="3"/>
      <c r="P39" s="3"/>
      <c r="Q39" s="3">
        <f t="shared" si="2"/>
        <v>8.9</v>
      </c>
      <c r="R39" s="3">
        <f t="shared" si="3"/>
        <v>8.9</v>
      </c>
    </row>
    <row r="40" spans="1:18">
      <c r="A40" s="43" t="s">
        <v>98</v>
      </c>
      <c r="B40" s="44" t="s">
        <v>31</v>
      </c>
      <c r="C40" s="3" t="s">
        <v>116</v>
      </c>
      <c r="D40" s="6">
        <v>5.0000000000000001E-3</v>
      </c>
      <c r="E40" s="3" t="s">
        <v>213</v>
      </c>
      <c r="F40" s="3" t="s">
        <v>213</v>
      </c>
      <c r="G40" s="3" t="s">
        <v>213</v>
      </c>
      <c r="H40" s="3" t="s">
        <v>213</v>
      </c>
      <c r="I40" s="3" t="s">
        <v>213</v>
      </c>
      <c r="J40" s="3">
        <v>6.0000000000000001E-3</v>
      </c>
      <c r="K40" s="3" t="s">
        <v>213</v>
      </c>
      <c r="L40" s="3" t="s">
        <v>213</v>
      </c>
      <c r="M40" s="3" t="s">
        <v>213</v>
      </c>
      <c r="N40" s="3" t="s">
        <v>213</v>
      </c>
      <c r="O40" s="3" t="s">
        <v>213</v>
      </c>
      <c r="P40" s="3" t="s">
        <v>213</v>
      </c>
      <c r="Q40" s="3">
        <f t="shared" si="2"/>
        <v>6.0000000000000001E-3</v>
      </c>
      <c r="R40" s="3">
        <f t="shared" si="3"/>
        <v>6.0000000000000001E-3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68">
        <v>4.8</v>
      </c>
      <c r="F41" s="3">
        <v>4.9000000000000004</v>
      </c>
      <c r="G41" s="68">
        <v>5</v>
      </c>
      <c r="H41" s="68">
        <v>5</v>
      </c>
      <c r="I41" s="3">
        <v>5.2</v>
      </c>
      <c r="J41" s="68">
        <v>6.5</v>
      </c>
      <c r="K41" s="68">
        <v>5.6</v>
      </c>
      <c r="L41" s="3">
        <v>5.7</v>
      </c>
      <c r="M41" s="3">
        <v>5.3</v>
      </c>
      <c r="N41" s="3">
        <v>5.2</v>
      </c>
      <c r="O41" s="3">
        <v>5.2</v>
      </c>
      <c r="P41" s="3">
        <v>5.3</v>
      </c>
      <c r="Q41" s="3">
        <f t="shared" si="2"/>
        <v>6.5</v>
      </c>
      <c r="R41" s="3">
        <f t="shared" si="3"/>
        <v>4.8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42</v>
      </c>
      <c r="J42" s="3"/>
      <c r="K42" s="3"/>
      <c r="L42" s="3"/>
      <c r="M42" s="3"/>
      <c r="N42" s="3"/>
      <c r="O42" s="3"/>
      <c r="P42" s="3"/>
      <c r="Q42" s="3">
        <f t="shared" si="2"/>
        <v>42</v>
      </c>
      <c r="R42" s="3">
        <f t="shared" si="3"/>
        <v>42</v>
      </c>
    </row>
    <row r="43" spans="1:18">
      <c r="A43" s="45" t="s">
        <v>101</v>
      </c>
      <c r="B43" s="46" t="s">
        <v>34</v>
      </c>
      <c r="C43" s="11">
        <v>500</v>
      </c>
      <c r="D43" s="6">
        <v>20</v>
      </c>
      <c r="E43" s="3"/>
      <c r="F43" s="3">
        <v>130</v>
      </c>
      <c r="G43" s="3"/>
      <c r="H43" s="3"/>
      <c r="I43" s="3">
        <v>140</v>
      </c>
      <c r="J43" s="3"/>
      <c r="K43" s="3"/>
      <c r="L43" s="3">
        <v>140</v>
      </c>
      <c r="M43" s="3"/>
      <c r="N43" s="3"/>
      <c r="O43" s="3">
        <v>120</v>
      </c>
      <c r="P43" s="3"/>
      <c r="Q43" s="3">
        <f t="shared" si="2"/>
        <v>140</v>
      </c>
      <c r="R43" s="3">
        <f t="shared" si="3"/>
        <v>120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270</v>
      </c>
      <c r="J44" s="3"/>
      <c r="K44" s="3"/>
      <c r="L44" s="3"/>
      <c r="M44" s="3"/>
      <c r="N44" s="3"/>
      <c r="O44" s="3"/>
      <c r="P44" s="3"/>
      <c r="Q44" s="3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 t="s">
        <v>271</v>
      </c>
      <c r="J45" s="3"/>
      <c r="K45" s="3"/>
      <c r="L45" s="3"/>
      <c r="M45" s="3"/>
      <c r="N45" s="3"/>
      <c r="O45" s="3"/>
      <c r="P45" s="3"/>
      <c r="Q45" s="3" t="str">
        <f t="shared" si="2"/>
        <v>0.000001未満</v>
      </c>
      <c r="R45" s="3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271</v>
      </c>
      <c r="J46" s="3"/>
      <c r="K46" s="3"/>
      <c r="L46" s="3"/>
      <c r="M46" s="3"/>
      <c r="N46" s="3"/>
      <c r="O46" s="3"/>
      <c r="P46" s="3"/>
      <c r="Q46" s="3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272</v>
      </c>
      <c r="J47" s="3"/>
      <c r="K47" s="3"/>
      <c r="L47" s="3"/>
      <c r="M47" s="3"/>
      <c r="N47" s="3"/>
      <c r="O47" s="3"/>
      <c r="P47" s="3"/>
      <c r="Q47" s="3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273</v>
      </c>
      <c r="J48" s="3"/>
      <c r="K48" s="3"/>
      <c r="L48" s="3"/>
      <c r="M48" s="3"/>
      <c r="N48" s="3"/>
      <c r="O48" s="3"/>
      <c r="P48" s="3"/>
      <c r="Q48" s="3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 t="s">
        <v>215</v>
      </c>
      <c r="F49" s="3" t="s">
        <v>215</v>
      </c>
      <c r="G49" s="3" t="s">
        <v>215</v>
      </c>
      <c r="H49" s="3" t="s">
        <v>215</v>
      </c>
      <c r="I49" s="3" t="s">
        <v>215</v>
      </c>
      <c r="J49" s="3" t="s">
        <v>215</v>
      </c>
      <c r="K49" s="3" t="s">
        <v>215</v>
      </c>
      <c r="L49" s="3" t="s">
        <v>215</v>
      </c>
      <c r="M49" s="3" t="s">
        <v>215</v>
      </c>
      <c r="N49" s="3" t="s">
        <v>215</v>
      </c>
      <c r="O49" s="3">
        <v>0.4</v>
      </c>
      <c r="P49" s="3" t="s">
        <v>215</v>
      </c>
      <c r="Q49" s="3">
        <f t="shared" si="2"/>
        <v>0.4</v>
      </c>
      <c r="R49" s="3">
        <f t="shared" si="3"/>
        <v>0.4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57">
        <v>7.2</v>
      </c>
      <c r="F50" s="3">
        <v>7</v>
      </c>
      <c r="G50" s="57">
        <v>7</v>
      </c>
      <c r="H50" s="3">
        <v>7.1</v>
      </c>
      <c r="I50" s="3">
        <v>7</v>
      </c>
      <c r="J50" s="57">
        <v>7</v>
      </c>
      <c r="K50" s="3">
        <v>6.8</v>
      </c>
      <c r="L50" s="57">
        <v>7</v>
      </c>
      <c r="M50" s="57">
        <v>7.1</v>
      </c>
      <c r="N50" s="3">
        <v>7</v>
      </c>
      <c r="O50" s="57">
        <v>7</v>
      </c>
      <c r="P50" s="57">
        <v>7</v>
      </c>
      <c r="Q50" s="3">
        <f t="shared" si="2"/>
        <v>7.2</v>
      </c>
      <c r="R50" s="3">
        <f t="shared" si="3"/>
        <v>6.8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211</v>
      </c>
      <c r="F51" s="3" t="s">
        <v>211</v>
      </c>
      <c r="G51" s="3" t="s">
        <v>211</v>
      </c>
      <c r="H51" s="3" t="s">
        <v>211</v>
      </c>
      <c r="I51" s="3" t="s">
        <v>211</v>
      </c>
      <c r="J51" s="3" t="s">
        <v>211</v>
      </c>
      <c r="K51" s="3" t="s">
        <v>211</v>
      </c>
      <c r="L51" s="3" t="s">
        <v>211</v>
      </c>
      <c r="M51" s="3" t="s">
        <v>211</v>
      </c>
      <c r="N51" s="3" t="s">
        <v>211</v>
      </c>
      <c r="O51" s="3" t="s">
        <v>211</v>
      </c>
      <c r="P51" s="3" t="s">
        <v>211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211</v>
      </c>
      <c r="F52" s="3" t="s">
        <v>211</v>
      </c>
      <c r="G52" s="3" t="s">
        <v>211</v>
      </c>
      <c r="H52" s="3" t="s">
        <v>211</v>
      </c>
      <c r="I52" s="3" t="s">
        <v>211</v>
      </c>
      <c r="J52" s="3" t="s">
        <v>211</v>
      </c>
      <c r="K52" s="3" t="s">
        <v>211</v>
      </c>
      <c r="L52" s="3" t="s">
        <v>211</v>
      </c>
      <c r="M52" s="3" t="s">
        <v>211</v>
      </c>
      <c r="N52" s="3" t="s">
        <v>211</v>
      </c>
      <c r="O52" s="3" t="s">
        <v>211</v>
      </c>
      <c r="P52" s="3" t="s">
        <v>211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209</v>
      </c>
      <c r="F53" s="3" t="s">
        <v>209</v>
      </c>
      <c r="G53" s="3" t="s">
        <v>209</v>
      </c>
      <c r="H53" s="3" t="s">
        <v>209</v>
      </c>
      <c r="I53" s="3" t="s">
        <v>209</v>
      </c>
      <c r="J53" s="3" t="s">
        <v>209</v>
      </c>
      <c r="K53" s="3" t="s">
        <v>209</v>
      </c>
      <c r="L53" s="3" t="s">
        <v>209</v>
      </c>
      <c r="M53" s="3" t="s">
        <v>209</v>
      </c>
      <c r="N53" s="3" t="s">
        <v>209</v>
      </c>
      <c r="O53" s="3" t="s">
        <v>209</v>
      </c>
      <c r="P53" s="3" t="s">
        <v>209</v>
      </c>
      <c r="Q53" s="3" t="str">
        <f t="shared" ref="Q53:Q54" si="4">IF(MAX(E53:P53)=0,D53&amp;"未満",MAX(E53:P53))</f>
        <v>0.5未満</v>
      </c>
      <c r="R53" s="3" t="str">
        <f t="shared" ref="R53:R54" si="5">IF(MIN(E53:P53)=0,D53&amp;"未満",MIN(E53:P53))</f>
        <v>0.5未満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173</v>
      </c>
      <c r="F54" s="3" t="s">
        <v>136</v>
      </c>
      <c r="G54" s="3" t="s">
        <v>173</v>
      </c>
      <c r="H54" s="3" t="s">
        <v>173</v>
      </c>
      <c r="I54" s="3" t="s">
        <v>173</v>
      </c>
      <c r="J54" s="3" t="s">
        <v>173</v>
      </c>
      <c r="K54" s="3" t="s">
        <v>173</v>
      </c>
      <c r="L54" s="3" t="s">
        <v>136</v>
      </c>
      <c r="M54" s="3" t="s">
        <v>173</v>
      </c>
      <c r="N54" s="3" t="s">
        <v>173</v>
      </c>
      <c r="O54" s="3" t="s">
        <v>136</v>
      </c>
      <c r="P54" s="3" t="s">
        <v>173</v>
      </c>
      <c r="Q54" s="3" t="str">
        <f t="shared" si="4"/>
        <v>0.1未満</v>
      </c>
      <c r="R54" s="3" t="str">
        <f t="shared" si="5"/>
        <v>0.1未満</v>
      </c>
    </row>
    <row r="55" spans="1:18">
      <c r="A55" s="1"/>
      <c r="B55" s="2" t="s">
        <v>61</v>
      </c>
      <c r="C55" s="2"/>
      <c r="D55" s="6"/>
      <c r="E55" s="3" t="s">
        <v>210</v>
      </c>
      <c r="F55" s="3" t="s">
        <v>210</v>
      </c>
      <c r="G55" s="3" t="s">
        <v>210</v>
      </c>
      <c r="H55" s="3" t="s">
        <v>210</v>
      </c>
      <c r="I55" s="3" t="s">
        <v>210</v>
      </c>
      <c r="J55" s="3" t="s">
        <v>210</v>
      </c>
      <c r="K55" s="3" t="s">
        <v>210</v>
      </c>
      <c r="L55" s="3" t="s">
        <v>210</v>
      </c>
      <c r="M55" s="3" t="s">
        <v>210</v>
      </c>
      <c r="N55" s="3" t="s">
        <v>210</v>
      </c>
      <c r="O55" s="3" t="s">
        <v>210</v>
      </c>
      <c r="P55" s="3" t="s">
        <v>210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3"/>
      <c r="M56" s="33"/>
      <c r="N56" s="33"/>
      <c r="O56" s="35"/>
      <c r="P56" s="33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>
        <v>44671</v>
      </c>
      <c r="F62" s="31">
        <v>44706</v>
      </c>
      <c r="G62" s="74">
        <v>44727</v>
      </c>
      <c r="H62" s="74">
        <v>44762</v>
      </c>
      <c r="I62" s="31">
        <f>IF([1]八幡沢・第６!I62=0,"",[1]八幡沢・第６!I62)</f>
        <v>44796</v>
      </c>
      <c r="J62" s="31">
        <f>IF([1]八幡沢・第６!J62=0,"",[1]八幡沢・第６!J62)</f>
        <v>44825</v>
      </c>
      <c r="K62" s="31">
        <v>44853</v>
      </c>
      <c r="L62" s="31">
        <v>44882</v>
      </c>
      <c r="M62" s="74">
        <v>45274</v>
      </c>
      <c r="N62" s="74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23"/>
      <c r="E63" s="22">
        <v>0.3</v>
      </c>
      <c r="F63" s="22">
        <v>0.3</v>
      </c>
      <c r="G63" s="22">
        <v>0.4</v>
      </c>
      <c r="H63" s="22">
        <v>0.2</v>
      </c>
      <c r="I63" s="22">
        <v>0.4</v>
      </c>
      <c r="J63" s="54">
        <v>0.1</v>
      </c>
      <c r="K63" s="22">
        <v>0.3</v>
      </c>
      <c r="L63" s="22">
        <v>0.3</v>
      </c>
      <c r="M63" s="22">
        <v>13.2</v>
      </c>
      <c r="N63" s="22">
        <v>0.4</v>
      </c>
      <c r="O63" s="22">
        <v>0.3</v>
      </c>
      <c r="P63" s="22">
        <v>0.3</v>
      </c>
      <c r="Q63" s="50">
        <f>IF(MAX(E63:P63)=0,D63,MAX(E63:P63))</f>
        <v>13.2</v>
      </c>
      <c r="R63" s="50">
        <f>IF(MIN(E63:P63)=0,D63,MIN(E63:P63))</f>
        <v>0.1</v>
      </c>
    </row>
    <row r="64" spans="1:18">
      <c r="A64" s="1"/>
      <c r="B64" s="15" t="s">
        <v>50</v>
      </c>
      <c r="C64" s="16" t="s">
        <v>51</v>
      </c>
      <c r="D64" s="17"/>
      <c r="E64" s="27">
        <v>13</v>
      </c>
      <c r="F64" s="27">
        <v>22.5</v>
      </c>
      <c r="G64" s="27">
        <v>15.5</v>
      </c>
      <c r="H64" s="27">
        <v>27</v>
      </c>
      <c r="I64" s="27">
        <v>28.2</v>
      </c>
      <c r="J64" s="55">
        <v>16.5</v>
      </c>
      <c r="K64" s="27">
        <v>12.3</v>
      </c>
      <c r="L64" s="27">
        <v>10.8</v>
      </c>
      <c r="M64" s="27">
        <v>7.8</v>
      </c>
      <c r="N64" s="27">
        <v>-5.8</v>
      </c>
      <c r="O64" s="27">
        <v>-1</v>
      </c>
      <c r="P64" s="27">
        <v>7.8</v>
      </c>
      <c r="Q64" s="27">
        <f t="shared" ref="Q64:Q65" si="6">MAX(E64:P64)</f>
        <v>28.2</v>
      </c>
      <c r="R64" s="27">
        <f t="shared" ref="R64:R65" si="7">MIN(E64:P64)</f>
        <v>-5.8</v>
      </c>
    </row>
    <row r="65" spans="1:18">
      <c r="A65" s="1"/>
      <c r="B65" s="18" t="s">
        <v>52</v>
      </c>
      <c r="C65" s="19" t="s">
        <v>51</v>
      </c>
      <c r="D65" s="20"/>
      <c r="E65" s="29">
        <v>13.5</v>
      </c>
      <c r="F65" s="29">
        <v>14.9</v>
      </c>
      <c r="G65" s="29">
        <v>14.6</v>
      </c>
      <c r="H65" s="29">
        <v>16.399999999999999</v>
      </c>
      <c r="I65" s="29">
        <v>17</v>
      </c>
      <c r="J65" s="56">
        <v>16.7</v>
      </c>
      <c r="K65" s="29">
        <v>15</v>
      </c>
      <c r="L65" s="29">
        <v>13.5</v>
      </c>
      <c r="M65" s="29">
        <v>13.2</v>
      </c>
      <c r="N65" s="29">
        <v>12.4</v>
      </c>
      <c r="O65" s="29">
        <v>12</v>
      </c>
      <c r="P65" s="29">
        <v>12.5</v>
      </c>
      <c r="Q65" s="29">
        <f t="shared" si="6"/>
        <v>17</v>
      </c>
      <c r="R65" s="29">
        <f t="shared" si="7"/>
        <v>12</v>
      </c>
    </row>
    <row r="66" spans="1:18">
      <c r="A66" s="1"/>
      <c r="B66" s="6" t="s">
        <v>137</v>
      </c>
      <c r="C66" s="6"/>
      <c r="D66" s="6"/>
      <c r="E66" s="31" t="s">
        <v>237</v>
      </c>
      <c r="F66" s="31" t="s">
        <v>255</v>
      </c>
      <c r="G66" s="74" t="s">
        <v>221</v>
      </c>
      <c r="H66" s="74" t="s">
        <v>221</v>
      </c>
      <c r="I66" s="31" t="str">
        <f>IF([1]八幡沢・第６!I66=0,"",[1]八幡沢・第６!I66)</f>
        <v>晴</v>
      </c>
      <c r="J66" s="31" t="s">
        <v>221</v>
      </c>
      <c r="K66" s="31" t="s">
        <v>255</v>
      </c>
      <c r="L66" s="31" t="s">
        <v>255</v>
      </c>
      <c r="M66" s="74" t="s">
        <v>255</v>
      </c>
      <c r="N66" s="74" t="s">
        <v>279</v>
      </c>
      <c r="O66" s="31" t="s">
        <v>221</v>
      </c>
      <c r="P66" s="31" t="s">
        <v>255</v>
      </c>
      <c r="Q66" s="7"/>
      <c r="R66" s="7"/>
    </row>
    <row r="67" spans="1:18">
      <c r="G67" s="75"/>
      <c r="H67" s="75"/>
      <c r="M67" s="75"/>
      <c r="N67" s="75"/>
    </row>
    <row r="68" spans="1:18" ht="13.15" customHeight="1">
      <c r="A68" s="80" t="s">
        <v>143</v>
      </c>
      <c r="B68" s="7" t="s">
        <v>145</v>
      </c>
      <c r="C68" s="7"/>
      <c r="D68" s="7" t="s">
        <v>139</v>
      </c>
      <c r="E68" s="7">
        <v>2</v>
      </c>
      <c r="F68" s="7">
        <v>2</v>
      </c>
      <c r="G68" s="4">
        <v>2</v>
      </c>
      <c r="H68" s="4">
        <v>2</v>
      </c>
      <c r="I68" s="7">
        <f t="shared" ref="I68:J68" si="8">SUBTOTAL(3,I70:I120)</f>
        <v>39</v>
      </c>
      <c r="J68" s="7">
        <f t="shared" si="8"/>
        <v>2</v>
      </c>
      <c r="K68" s="7">
        <v>2</v>
      </c>
      <c r="L68" s="7">
        <v>2</v>
      </c>
      <c r="M68" s="4">
        <v>2</v>
      </c>
      <c r="N68" s="4">
        <v>2</v>
      </c>
      <c r="O68" s="7">
        <v>2</v>
      </c>
      <c r="P68" s="7">
        <v>2</v>
      </c>
      <c r="Q68" s="7">
        <f t="shared" ref="P68:Q68" si="9">SUBTOTAL(3,Q70:Q120)</f>
        <v>39</v>
      </c>
      <c r="R68" s="7"/>
    </row>
    <row r="69" spans="1:18">
      <c r="A69" s="81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4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4" t="s">
        <v>125</v>
      </c>
      <c r="N69" s="4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12">
        <v>100</v>
      </c>
      <c r="D70" s="6">
        <v>0</v>
      </c>
      <c r="E70" s="3"/>
      <c r="F70" s="3"/>
      <c r="G70" s="3"/>
      <c r="H70" s="3"/>
      <c r="I70" s="3">
        <v>0</v>
      </c>
      <c r="J70" s="3"/>
      <c r="K70" s="3"/>
      <c r="L70" s="3"/>
      <c r="M70" s="3"/>
      <c r="N70" s="3"/>
      <c r="O70" s="3"/>
      <c r="P70" s="3"/>
      <c r="Q70" s="3">
        <f>MAX(E70:P70)</f>
        <v>0</v>
      </c>
      <c r="R70" s="3">
        <f>MIN(E70:P70)</f>
        <v>0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134</v>
      </c>
      <c r="J71" s="3"/>
      <c r="K71" s="3"/>
      <c r="L71" s="3"/>
      <c r="M71" s="3"/>
      <c r="N71" s="3"/>
      <c r="O71" s="3"/>
      <c r="P71" s="3"/>
      <c r="Q71" s="3" t="str">
        <f>IF(MAX(E71:P71)=0,"検出しない",MAX(E71:P71))</f>
        <v>検出しない</v>
      </c>
      <c r="R71" s="3" t="str">
        <f>IF(MIN(E71:P71)=0,"検出しない",MIN(E71:P71))</f>
        <v>検出しない</v>
      </c>
    </row>
    <row r="72" spans="1:18">
      <c r="A72" s="41" t="s">
        <v>64</v>
      </c>
      <c r="B72" s="42" t="s">
        <v>3</v>
      </c>
      <c r="C72" s="8">
        <v>3.0000000000000001E-3</v>
      </c>
      <c r="D72" s="6">
        <v>2.9999999999999997E-4</v>
      </c>
      <c r="E72" s="3"/>
      <c r="F72" s="3"/>
      <c r="G72" s="3"/>
      <c r="H72" s="3"/>
      <c r="I72" s="3" t="s">
        <v>169</v>
      </c>
      <c r="J72" s="3"/>
      <c r="K72" s="3"/>
      <c r="L72" s="3"/>
      <c r="M72" s="3"/>
      <c r="N72" s="3"/>
      <c r="O72" s="3"/>
      <c r="P72" s="3"/>
      <c r="Q72" s="3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9">
        <v>5.0000000000000001E-4</v>
      </c>
      <c r="D73" s="6">
        <v>5.0000000000000002E-5</v>
      </c>
      <c r="E73" s="3"/>
      <c r="F73" s="3"/>
      <c r="G73" s="3"/>
      <c r="H73" s="3"/>
      <c r="I73" s="3" t="s">
        <v>170</v>
      </c>
      <c r="J73" s="3"/>
      <c r="K73" s="3"/>
      <c r="L73" s="3"/>
      <c r="M73" s="3"/>
      <c r="N73" s="3"/>
      <c r="O73" s="3"/>
      <c r="P73" s="3"/>
      <c r="Q73" s="3" t="str">
        <f t="shared" ref="Q73:Q116" si="10">IF(MAX(E73:P73)=0,D73&amp;"未満",MAX(E73:P73))</f>
        <v>0.00005未満</v>
      </c>
      <c r="R73" s="3" t="str">
        <f t="shared" ref="R73:R116" si="11">IF(MIN(E73:P73)=0,D73&amp;"未満",MIN(E73:P73))</f>
        <v>0.00005未満</v>
      </c>
    </row>
    <row r="74" spans="1:18">
      <c r="A74" s="41" t="s">
        <v>66</v>
      </c>
      <c r="B74" s="42" t="s">
        <v>5</v>
      </c>
      <c r="C74" s="10">
        <v>0.01</v>
      </c>
      <c r="D74" s="6">
        <v>1E-3</v>
      </c>
      <c r="E74" s="3"/>
      <c r="F74" s="3"/>
      <c r="G74" s="3"/>
      <c r="H74" s="3"/>
      <c r="I74" s="3" t="s">
        <v>225</v>
      </c>
      <c r="J74" s="3"/>
      <c r="K74" s="3"/>
      <c r="L74" s="3"/>
      <c r="M74" s="3"/>
      <c r="N74" s="3"/>
      <c r="O74" s="3"/>
      <c r="P74" s="3"/>
      <c r="Q74" s="3" t="str">
        <f t="shared" si="10"/>
        <v>0.001未満</v>
      </c>
      <c r="R74" s="3" t="str">
        <f t="shared" si="11"/>
        <v>0.001未満</v>
      </c>
    </row>
    <row r="75" spans="1:18">
      <c r="A75" s="41" t="s">
        <v>67</v>
      </c>
      <c r="B75" s="42" t="s">
        <v>6</v>
      </c>
      <c r="C75" s="10">
        <v>0.01</v>
      </c>
      <c r="D75" s="6">
        <v>1E-3</v>
      </c>
      <c r="E75" s="3"/>
      <c r="F75" s="3"/>
      <c r="G75" s="3"/>
      <c r="H75" s="3"/>
      <c r="I75" s="3" t="s">
        <v>225</v>
      </c>
      <c r="J75" s="3"/>
      <c r="K75" s="3"/>
      <c r="L75" s="3"/>
      <c r="M75" s="3"/>
      <c r="N75" s="3"/>
      <c r="O75" s="3"/>
      <c r="P75" s="3"/>
      <c r="Q75" s="3" t="str">
        <f t="shared" si="10"/>
        <v>0.001未満</v>
      </c>
      <c r="R75" s="3" t="str">
        <f t="shared" si="11"/>
        <v>0.001未満</v>
      </c>
    </row>
    <row r="76" spans="1:18">
      <c r="A76" s="41" t="s">
        <v>68</v>
      </c>
      <c r="B76" s="42" t="s">
        <v>7</v>
      </c>
      <c r="C76" s="10">
        <v>0.01</v>
      </c>
      <c r="D76" s="6">
        <v>1E-3</v>
      </c>
      <c r="E76" s="3"/>
      <c r="F76" s="3"/>
      <c r="G76" s="3"/>
      <c r="H76" s="3"/>
      <c r="I76" s="3">
        <v>3.0000000000000001E-3</v>
      </c>
      <c r="J76" s="3"/>
      <c r="K76" s="3"/>
      <c r="L76" s="3"/>
      <c r="M76" s="3"/>
      <c r="N76" s="3"/>
      <c r="O76" s="3"/>
      <c r="P76" s="3"/>
      <c r="Q76" s="3">
        <f t="shared" si="10"/>
        <v>3.0000000000000001E-3</v>
      </c>
      <c r="R76" s="3">
        <f t="shared" si="11"/>
        <v>3.0000000000000001E-3</v>
      </c>
    </row>
    <row r="77" spans="1:18">
      <c r="A77" s="41" t="s">
        <v>69</v>
      </c>
      <c r="B77" s="42" t="s">
        <v>8</v>
      </c>
      <c r="C77" s="10">
        <v>0.05</v>
      </c>
      <c r="D77" s="6">
        <v>5.0000000000000001E-3</v>
      </c>
      <c r="E77" s="3"/>
      <c r="F77" s="3"/>
      <c r="G77" s="3"/>
      <c r="H77" s="3"/>
      <c r="I77" s="3" t="s">
        <v>226</v>
      </c>
      <c r="J77" s="3"/>
      <c r="K77" s="3"/>
      <c r="L77" s="3"/>
      <c r="M77" s="3"/>
      <c r="N77" s="3"/>
      <c r="O77" s="3"/>
      <c r="P77" s="3"/>
      <c r="Q77" s="3" t="str">
        <f t="shared" si="10"/>
        <v>0.005未満</v>
      </c>
      <c r="R77" s="3" t="str">
        <f t="shared" si="11"/>
        <v>0.005未満</v>
      </c>
    </row>
    <row r="78" spans="1:18">
      <c r="A78" s="41" t="s">
        <v>70</v>
      </c>
      <c r="B78" s="42" t="s">
        <v>9</v>
      </c>
      <c r="C78" s="10">
        <v>0.04</v>
      </c>
      <c r="D78" s="6">
        <v>4.0000000000000001E-3</v>
      </c>
      <c r="E78" s="3"/>
      <c r="F78" s="3"/>
      <c r="G78" s="3"/>
      <c r="H78" s="3"/>
      <c r="I78" s="3" t="s">
        <v>264</v>
      </c>
      <c r="J78" s="3"/>
      <c r="K78" s="3"/>
      <c r="L78" s="3"/>
      <c r="M78" s="3"/>
      <c r="N78" s="3"/>
      <c r="O78" s="3"/>
      <c r="P78" s="3"/>
      <c r="Q78" s="3" t="str">
        <f t="shared" si="10"/>
        <v>0.004未満</v>
      </c>
      <c r="R78" s="3" t="str">
        <f t="shared" si="11"/>
        <v>0.004未満</v>
      </c>
    </row>
    <row r="79" spans="1:18">
      <c r="A79" s="41" t="s">
        <v>71</v>
      </c>
      <c r="B79" s="42" t="s">
        <v>10</v>
      </c>
      <c r="C79" s="10">
        <v>0.01</v>
      </c>
      <c r="D79" s="6">
        <v>1E-3</v>
      </c>
      <c r="E79" s="3"/>
      <c r="F79" s="3"/>
      <c r="G79" s="3"/>
      <c r="H79" s="3"/>
      <c r="I79" s="3" t="s">
        <v>225</v>
      </c>
      <c r="J79" s="3"/>
      <c r="K79" s="3"/>
      <c r="L79" s="3"/>
      <c r="M79" s="3"/>
      <c r="N79" s="3"/>
      <c r="O79" s="3"/>
      <c r="P79" s="3"/>
      <c r="Q79" s="3" t="str">
        <f t="shared" si="10"/>
        <v>0.001未満</v>
      </c>
      <c r="R79" s="3" t="str">
        <f t="shared" si="11"/>
        <v>0.001未満</v>
      </c>
    </row>
    <row r="80" spans="1:18">
      <c r="A80" s="41" t="s">
        <v>72</v>
      </c>
      <c r="B80" s="42" t="s">
        <v>11</v>
      </c>
      <c r="C80" s="11">
        <v>10</v>
      </c>
      <c r="D80" s="6">
        <v>0.02</v>
      </c>
      <c r="E80" s="3"/>
      <c r="F80" s="3"/>
      <c r="G80" s="3"/>
      <c r="H80" s="3"/>
      <c r="I80" s="3">
        <v>0.11</v>
      </c>
      <c r="J80" s="3"/>
      <c r="K80" s="3"/>
      <c r="L80" s="3"/>
      <c r="M80" s="3"/>
      <c r="N80" s="3"/>
      <c r="O80" s="3"/>
      <c r="P80" s="3"/>
      <c r="Q80" s="3">
        <f t="shared" si="10"/>
        <v>0.11</v>
      </c>
      <c r="R80" s="3">
        <f t="shared" si="11"/>
        <v>0.11</v>
      </c>
    </row>
    <row r="81" spans="1:19">
      <c r="A81" s="41" t="s">
        <v>73</v>
      </c>
      <c r="B81" s="42" t="s">
        <v>12</v>
      </c>
      <c r="C81" s="13">
        <v>0.8</v>
      </c>
      <c r="D81" s="6">
        <v>0.08</v>
      </c>
      <c r="E81" s="25"/>
      <c r="F81" s="3"/>
      <c r="G81" s="25"/>
      <c r="H81" s="25"/>
      <c r="I81" s="3" t="s">
        <v>172</v>
      </c>
      <c r="J81" s="3"/>
      <c r="K81" s="3"/>
      <c r="L81" s="3"/>
      <c r="M81" s="3"/>
      <c r="N81" s="3"/>
      <c r="O81" s="3"/>
      <c r="P81" s="3"/>
      <c r="Q81" s="3" t="str">
        <f t="shared" si="10"/>
        <v>0.08未満</v>
      </c>
      <c r="R81" s="3" t="str">
        <f t="shared" si="11"/>
        <v>0.08未満</v>
      </c>
      <c r="S81" s="3"/>
    </row>
    <row r="82" spans="1:19">
      <c r="A82" s="41" t="s">
        <v>74</v>
      </c>
      <c r="B82" s="42" t="s">
        <v>13</v>
      </c>
      <c r="C82" s="13">
        <v>1</v>
      </c>
      <c r="D82" s="6">
        <v>0.1</v>
      </c>
      <c r="E82" s="3"/>
      <c r="F82" s="3"/>
      <c r="G82" s="3"/>
      <c r="H82" s="3"/>
      <c r="I82" s="3" t="s">
        <v>265</v>
      </c>
      <c r="J82" s="3"/>
      <c r="K82" s="3"/>
      <c r="L82" s="3"/>
      <c r="M82" s="3"/>
      <c r="N82" s="3"/>
      <c r="O82" s="3"/>
      <c r="P82" s="3"/>
      <c r="Q82" s="3" t="str">
        <f t="shared" si="10"/>
        <v>0.1未満</v>
      </c>
      <c r="R82" s="3" t="str">
        <f t="shared" si="11"/>
        <v>0.1未満</v>
      </c>
    </row>
    <row r="83" spans="1:19">
      <c r="A83" s="41" t="s">
        <v>75</v>
      </c>
      <c r="B83" s="42" t="s">
        <v>14</v>
      </c>
      <c r="C83" s="8">
        <v>2E-3</v>
      </c>
      <c r="D83" s="6">
        <v>2.0000000000000001E-4</v>
      </c>
      <c r="E83" s="3"/>
      <c r="F83" s="3"/>
      <c r="G83" s="3"/>
      <c r="H83" s="3"/>
      <c r="I83" s="3" t="s">
        <v>266</v>
      </c>
      <c r="J83" s="3"/>
      <c r="K83" s="3"/>
      <c r="L83" s="3"/>
      <c r="M83" s="3"/>
      <c r="N83" s="3"/>
      <c r="O83" s="3"/>
      <c r="P83" s="3"/>
      <c r="Q83" s="3" t="str">
        <f t="shared" si="10"/>
        <v>0.0002未満</v>
      </c>
      <c r="R83" s="3" t="str">
        <f t="shared" si="11"/>
        <v>0.0002未満</v>
      </c>
    </row>
    <row r="84" spans="1:19">
      <c r="A84" s="41" t="s">
        <v>76</v>
      </c>
      <c r="B84" s="42" t="s">
        <v>15</v>
      </c>
      <c r="C84" s="10">
        <v>0.05</v>
      </c>
      <c r="D84" s="6">
        <v>5.0000000000000001E-3</v>
      </c>
      <c r="E84" s="3"/>
      <c r="F84" s="3"/>
      <c r="G84" s="3"/>
      <c r="H84" s="3"/>
      <c r="I84" s="3" t="s">
        <v>267</v>
      </c>
      <c r="J84" s="3"/>
      <c r="K84" s="3"/>
      <c r="L84" s="3"/>
      <c r="M84" s="3"/>
      <c r="N84" s="3"/>
      <c r="O84" s="3"/>
      <c r="P84" s="3"/>
      <c r="Q84" s="3" t="str">
        <f t="shared" si="10"/>
        <v>0.005未満</v>
      </c>
      <c r="R84" s="3" t="str">
        <f t="shared" si="11"/>
        <v>0.005未満</v>
      </c>
    </row>
    <row r="85" spans="1:19">
      <c r="A85" s="41" t="s">
        <v>77</v>
      </c>
      <c r="B85" s="42" t="s">
        <v>16</v>
      </c>
      <c r="C85" s="10">
        <v>0.04</v>
      </c>
      <c r="D85" s="6">
        <v>4.0000000000000001E-3</v>
      </c>
      <c r="E85" s="3"/>
      <c r="F85" s="3"/>
      <c r="G85" s="3"/>
      <c r="H85" s="3"/>
      <c r="I85" s="3" t="s">
        <v>264</v>
      </c>
      <c r="J85" s="3"/>
      <c r="K85" s="3"/>
      <c r="L85" s="3"/>
      <c r="M85" s="3"/>
      <c r="N85" s="3"/>
      <c r="O85" s="3"/>
      <c r="P85" s="3"/>
      <c r="Q85" s="3" t="str">
        <f t="shared" si="10"/>
        <v>0.004未満</v>
      </c>
      <c r="R85" s="3" t="str">
        <f t="shared" si="11"/>
        <v>0.004未満</v>
      </c>
    </row>
    <row r="86" spans="1:19">
      <c r="A86" s="41" t="s">
        <v>78</v>
      </c>
      <c r="B86" s="42" t="s">
        <v>17</v>
      </c>
      <c r="C86" s="10">
        <v>0.02</v>
      </c>
      <c r="D86" s="6">
        <v>2E-3</v>
      </c>
      <c r="E86" s="3"/>
      <c r="F86" s="3"/>
      <c r="G86" s="3"/>
      <c r="H86" s="3"/>
      <c r="I86" s="3" t="s">
        <v>226</v>
      </c>
      <c r="J86" s="3"/>
      <c r="K86" s="3"/>
      <c r="L86" s="3"/>
      <c r="M86" s="3"/>
      <c r="N86" s="3"/>
      <c r="O86" s="3"/>
      <c r="P86" s="3"/>
      <c r="Q86" s="3" t="str">
        <f t="shared" si="10"/>
        <v>0.002未満</v>
      </c>
      <c r="R86" s="3" t="str">
        <f t="shared" si="11"/>
        <v>0.002未満</v>
      </c>
    </row>
    <row r="87" spans="1:19">
      <c r="A87" s="41" t="s">
        <v>79</v>
      </c>
      <c r="B87" s="42" t="s">
        <v>53</v>
      </c>
      <c r="C87" s="10">
        <v>0.01</v>
      </c>
      <c r="D87" s="6">
        <v>1E-3</v>
      </c>
      <c r="E87" s="3"/>
      <c r="F87" s="3"/>
      <c r="G87" s="3"/>
      <c r="H87" s="3"/>
      <c r="I87" s="3" t="s">
        <v>225</v>
      </c>
      <c r="J87" s="3"/>
      <c r="K87" s="3"/>
      <c r="L87" s="3"/>
      <c r="M87" s="3"/>
      <c r="N87" s="3"/>
      <c r="O87" s="3"/>
      <c r="P87" s="3"/>
      <c r="Q87" s="3" t="str">
        <f t="shared" si="10"/>
        <v>0.001未満</v>
      </c>
      <c r="R87" s="3" t="str">
        <f t="shared" si="11"/>
        <v>0.001未満</v>
      </c>
    </row>
    <row r="88" spans="1:19">
      <c r="A88" s="41" t="s">
        <v>80</v>
      </c>
      <c r="B88" s="42" t="s">
        <v>54</v>
      </c>
      <c r="C88" s="10">
        <v>0.01</v>
      </c>
      <c r="D88" s="6">
        <v>1E-3</v>
      </c>
      <c r="E88" s="3"/>
      <c r="F88" s="3"/>
      <c r="G88" s="3"/>
      <c r="H88" s="3"/>
      <c r="I88" s="3" t="s">
        <v>225</v>
      </c>
      <c r="J88" s="3"/>
      <c r="K88" s="3"/>
      <c r="L88" s="3"/>
      <c r="M88" s="3"/>
      <c r="N88" s="3"/>
      <c r="O88" s="3"/>
      <c r="P88" s="3"/>
      <c r="Q88" s="3" t="str">
        <f t="shared" si="10"/>
        <v>0.001未満</v>
      </c>
      <c r="R88" s="3" t="str">
        <f t="shared" si="11"/>
        <v>0.001未満</v>
      </c>
    </row>
    <row r="89" spans="1:19">
      <c r="A89" s="41" t="s">
        <v>81</v>
      </c>
      <c r="B89" s="42" t="s">
        <v>55</v>
      </c>
      <c r="C89" s="10">
        <v>0.01</v>
      </c>
      <c r="D89" s="6">
        <v>1E-3</v>
      </c>
      <c r="E89" s="3"/>
      <c r="F89" s="3"/>
      <c r="G89" s="3"/>
      <c r="H89" s="3"/>
      <c r="I89" s="3" t="s">
        <v>225</v>
      </c>
      <c r="J89" s="3"/>
      <c r="K89" s="3"/>
      <c r="L89" s="3"/>
      <c r="M89" s="3"/>
      <c r="N89" s="3"/>
      <c r="O89" s="3"/>
      <c r="P89" s="3"/>
      <c r="Q89" s="3" t="str">
        <f t="shared" si="10"/>
        <v>0.001未満</v>
      </c>
      <c r="R89" s="3" t="str">
        <f t="shared" si="11"/>
        <v>0.001未満</v>
      </c>
    </row>
    <row r="90" spans="1:19">
      <c r="A90" s="1" t="s">
        <v>82</v>
      </c>
      <c r="B90" s="2" t="s">
        <v>18</v>
      </c>
      <c r="C90" s="13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9">
      <c r="A91" s="1" t="s">
        <v>83</v>
      </c>
      <c r="B91" s="2" t="s">
        <v>19</v>
      </c>
      <c r="C91" s="1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9">
      <c r="A92" s="1" t="s">
        <v>84</v>
      </c>
      <c r="B92" s="2" t="s">
        <v>20</v>
      </c>
      <c r="C92" s="1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9">
      <c r="A93" s="1" t="s">
        <v>85</v>
      </c>
      <c r="B93" s="2" t="s">
        <v>21</v>
      </c>
      <c r="C93" s="1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9">
      <c r="A94" s="1" t="s">
        <v>86</v>
      </c>
      <c r="B94" s="2" t="s">
        <v>56</v>
      </c>
      <c r="C94" s="13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9">
      <c r="A95" s="1" t="s">
        <v>87</v>
      </c>
      <c r="B95" s="2" t="s">
        <v>22</v>
      </c>
      <c r="C95" s="1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9">
      <c r="A96" s="1" t="s">
        <v>88</v>
      </c>
      <c r="B96" s="2" t="s">
        <v>23</v>
      </c>
      <c r="C96" s="13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41" t="s">
        <v>93</v>
      </c>
      <c r="B101" s="42" t="s">
        <v>26</v>
      </c>
      <c r="C101" s="13">
        <v>1</v>
      </c>
      <c r="D101" s="6">
        <v>0.01</v>
      </c>
      <c r="E101" s="3"/>
      <c r="F101" s="3"/>
      <c r="G101" s="3"/>
      <c r="H101" s="3"/>
      <c r="I101" s="3" t="s">
        <v>248</v>
      </c>
      <c r="J101" s="3"/>
      <c r="K101" s="3"/>
      <c r="L101" s="3"/>
      <c r="M101" s="3"/>
      <c r="N101" s="3"/>
      <c r="O101" s="3"/>
      <c r="P101" s="3"/>
      <c r="Q101" s="3" t="str">
        <f t="shared" si="10"/>
        <v>0.01未満</v>
      </c>
      <c r="R101" s="3" t="str">
        <f t="shared" si="11"/>
        <v>0.01未満</v>
      </c>
    </row>
    <row r="102" spans="1:18">
      <c r="A102" s="41" t="s">
        <v>94</v>
      </c>
      <c r="B102" s="42" t="s">
        <v>27</v>
      </c>
      <c r="C102" s="13">
        <v>0.2</v>
      </c>
      <c r="D102" s="6">
        <v>0.02</v>
      </c>
      <c r="E102" s="3"/>
      <c r="F102" s="3"/>
      <c r="G102" s="3"/>
      <c r="H102" s="3"/>
      <c r="I102" s="3" t="s">
        <v>256</v>
      </c>
      <c r="J102" s="3"/>
      <c r="K102" s="3"/>
      <c r="L102" s="3"/>
      <c r="M102" s="3"/>
      <c r="N102" s="3"/>
      <c r="O102" s="3"/>
      <c r="P102" s="3"/>
      <c r="Q102" s="3" t="str">
        <f t="shared" si="10"/>
        <v>0.02未満</v>
      </c>
      <c r="R102" s="3" t="str">
        <f t="shared" si="11"/>
        <v>0.02未満</v>
      </c>
    </row>
    <row r="103" spans="1:18">
      <c r="A103" s="37" t="s">
        <v>95</v>
      </c>
      <c r="B103" s="38" t="s">
        <v>28</v>
      </c>
      <c r="C103" s="13">
        <v>0.3</v>
      </c>
      <c r="D103" s="6">
        <v>0.03</v>
      </c>
      <c r="E103" s="25">
        <v>0.5</v>
      </c>
      <c r="F103" s="25">
        <v>0.2</v>
      </c>
      <c r="G103" s="25">
        <v>0.18</v>
      </c>
      <c r="H103" s="25">
        <v>0.21</v>
      </c>
      <c r="I103" s="3">
        <v>0.44</v>
      </c>
      <c r="J103" s="3">
        <v>0.17</v>
      </c>
      <c r="K103" s="3">
        <v>4.4000000000000004</v>
      </c>
      <c r="L103" s="3">
        <v>0.37</v>
      </c>
      <c r="M103" s="3">
        <v>0.2</v>
      </c>
      <c r="N103" s="3">
        <v>3.6</v>
      </c>
      <c r="O103" s="3">
        <v>0.19</v>
      </c>
      <c r="P103" s="3">
        <v>0.22</v>
      </c>
      <c r="Q103" s="3">
        <f t="shared" si="10"/>
        <v>4.4000000000000004</v>
      </c>
      <c r="R103" s="3">
        <f t="shared" si="11"/>
        <v>0.17</v>
      </c>
    </row>
    <row r="104" spans="1:18">
      <c r="A104" s="41" t="s">
        <v>96</v>
      </c>
      <c r="B104" s="42" t="s">
        <v>29</v>
      </c>
      <c r="C104" s="13">
        <v>1</v>
      </c>
      <c r="D104" s="6">
        <v>0.01</v>
      </c>
      <c r="E104" s="3"/>
      <c r="F104" s="3"/>
      <c r="G104" s="3"/>
      <c r="H104" s="3"/>
      <c r="I104" s="3" t="s">
        <v>269</v>
      </c>
      <c r="J104" s="3"/>
      <c r="K104" s="3"/>
      <c r="L104" s="3"/>
      <c r="M104" s="3"/>
      <c r="N104" s="3"/>
      <c r="O104" s="3"/>
      <c r="P104" s="3"/>
      <c r="Q104" s="3" t="str">
        <f t="shared" si="10"/>
        <v>0.01未満</v>
      </c>
      <c r="R104" s="3" t="str">
        <f t="shared" si="11"/>
        <v>0.01未満</v>
      </c>
    </row>
    <row r="105" spans="1:18">
      <c r="A105" s="41" t="s">
        <v>97</v>
      </c>
      <c r="B105" s="42" t="s">
        <v>30</v>
      </c>
      <c r="C105" s="11">
        <v>200</v>
      </c>
      <c r="D105" s="6">
        <v>0.1</v>
      </c>
      <c r="E105" s="3"/>
      <c r="F105" s="3"/>
      <c r="G105" s="3"/>
      <c r="H105" s="3"/>
      <c r="I105" s="3">
        <v>8.5</v>
      </c>
      <c r="J105" s="3"/>
      <c r="K105" s="3"/>
      <c r="L105" s="3"/>
      <c r="M105" s="3"/>
      <c r="N105" s="3"/>
      <c r="O105" s="3"/>
      <c r="P105" s="3"/>
      <c r="Q105" s="3">
        <f t="shared" si="10"/>
        <v>8.5</v>
      </c>
      <c r="R105" s="3">
        <f t="shared" si="11"/>
        <v>8.5</v>
      </c>
    </row>
    <row r="106" spans="1:18">
      <c r="A106" s="37" t="s">
        <v>98</v>
      </c>
      <c r="B106" s="38" t="s">
        <v>31</v>
      </c>
      <c r="C106" s="3" t="s">
        <v>116</v>
      </c>
      <c r="D106" s="6">
        <v>5.0000000000000001E-3</v>
      </c>
      <c r="E106" s="24">
        <v>8.1000000000000003E-2</v>
      </c>
      <c r="F106" s="3">
        <v>8.5999999999999993E-2</v>
      </c>
      <c r="G106" s="24">
        <v>8.2000000000000003E-2</v>
      </c>
      <c r="H106" s="24">
        <v>8.6999999999999994E-2</v>
      </c>
      <c r="I106" s="3">
        <v>7.4999999999999997E-2</v>
      </c>
      <c r="J106" s="3">
        <v>0.08</v>
      </c>
      <c r="K106" s="3">
        <v>9.8000000000000004E-2</v>
      </c>
      <c r="L106" s="3">
        <v>8.4000000000000005E-2</v>
      </c>
      <c r="M106" s="24">
        <v>8.1000000000000003E-2</v>
      </c>
      <c r="N106" s="24">
        <v>8.8999999999999996E-2</v>
      </c>
      <c r="O106" s="24">
        <v>7.1999999999999995E-2</v>
      </c>
      <c r="P106" s="3">
        <v>7.9000000000000001E-2</v>
      </c>
      <c r="Q106" s="3">
        <f t="shared" si="10"/>
        <v>9.8000000000000004E-2</v>
      </c>
      <c r="R106" s="3">
        <f t="shared" si="11"/>
        <v>7.1999999999999995E-2</v>
      </c>
    </row>
    <row r="107" spans="1:18">
      <c r="A107" s="41" t="s">
        <v>99</v>
      </c>
      <c r="B107" s="42" t="s">
        <v>32</v>
      </c>
      <c r="C107" s="11">
        <v>200</v>
      </c>
      <c r="D107" s="6">
        <v>1</v>
      </c>
      <c r="E107" s="3"/>
      <c r="F107" s="3"/>
      <c r="G107" s="3"/>
      <c r="H107" s="3"/>
      <c r="I107" s="3">
        <v>4.5999999999999996</v>
      </c>
      <c r="J107" s="3"/>
      <c r="K107" s="3"/>
      <c r="L107" s="3"/>
      <c r="M107" s="3"/>
      <c r="N107" s="3"/>
      <c r="O107" s="3"/>
      <c r="P107" s="3"/>
      <c r="Q107" s="3">
        <f t="shared" si="10"/>
        <v>4.5999999999999996</v>
      </c>
      <c r="R107" s="3">
        <f t="shared" si="11"/>
        <v>4.5999999999999996</v>
      </c>
    </row>
    <row r="108" spans="1:18">
      <c r="A108" s="41" t="s">
        <v>100</v>
      </c>
      <c r="B108" s="42" t="s">
        <v>33</v>
      </c>
      <c r="C108" s="11">
        <v>300</v>
      </c>
      <c r="D108" s="6">
        <v>1</v>
      </c>
      <c r="E108" s="3"/>
      <c r="F108" s="3"/>
      <c r="G108" s="3"/>
      <c r="H108" s="3"/>
      <c r="I108" s="3">
        <v>42</v>
      </c>
      <c r="J108" s="3"/>
      <c r="K108" s="3"/>
      <c r="L108" s="3"/>
      <c r="M108" s="3"/>
      <c r="N108" s="3"/>
      <c r="O108" s="3"/>
      <c r="P108" s="3"/>
      <c r="Q108" s="3">
        <f t="shared" si="10"/>
        <v>42</v>
      </c>
      <c r="R108" s="3">
        <f t="shared" si="11"/>
        <v>42</v>
      </c>
    </row>
    <row r="109" spans="1:18">
      <c r="A109" s="41" t="s">
        <v>101</v>
      </c>
      <c r="B109" s="42" t="s">
        <v>34</v>
      </c>
      <c r="C109" s="11">
        <v>500</v>
      </c>
      <c r="D109" s="6">
        <v>20</v>
      </c>
      <c r="E109" s="3"/>
      <c r="F109" s="3"/>
      <c r="G109" s="3"/>
      <c r="H109" s="3"/>
      <c r="I109" s="3">
        <v>140</v>
      </c>
      <c r="J109" s="3"/>
      <c r="K109" s="3"/>
      <c r="L109" s="3"/>
      <c r="M109" s="3"/>
      <c r="N109" s="3"/>
      <c r="O109" s="3"/>
      <c r="P109" s="3"/>
      <c r="Q109" s="3">
        <f t="shared" si="10"/>
        <v>140</v>
      </c>
      <c r="R109" s="3">
        <f t="shared" si="11"/>
        <v>140</v>
      </c>
    </row>
    <row r="110" spans="1:18">
      <c r="A110" s="41" t="s">
        <v>102</v>
      </c>
      <c r="B110" s="42" t="s">
        <v>35</v>
      </c>
      <c r="C110" s="13">
        <v>0.2</v>
      </c>
      <c r="D110" s="6">
        <v>0.02</v>
      </c>
      <c r="E110" s="3"/>
      <c r="F110" s="3"/>
      <c r="G110" s="3"/>
      <c r="H110" s="3"/>
      <c r="I110" s="3" t="s">
        <v>270</v>
      </c>
      <c r="J110" s="3"/>
      <c r="K110" s="3"/>
      <c r="L110" s="3"/>
      <c r="M110" s="3"/>
      <c r="N110" s="3"/>
      <c r="O110" s="3"/>
      <c r="P110" s="3"/>
      <c r="Q110" s="3" t="str">
        <f t="shared" si="10"/>
        <v>0.02未満</v>
      </c>
      <c r="R110" s="3" t="str">
        <f t="shared" si="11"/>
        <v>0.02未満</v>
      </c>
    </row>
    <row r="111" spans="1:18">
      <c r="A111" s="41" t="s">
        <v>103</v>
      </c>
      <c r="B111" s="42" t="s">
        <v>59</v>
      </c>
      <c r="C111" s="14">
        <v>1.0000000000000001E-5</v>
      </c>
      <c r="D111" s="6">
        <v>9.9999999999999995E-7</v>
      </c>
      <c r="E111" s="3"/>
      <c r="F111" s="3"/>
      <c r="G111" s="3"/>
      <c r="H111" s="3"/>
      <c r="I111" s="3" t="s">
        <v>271</v>
      </c>
      <c r="J111" s="3"/>
      <c r="K111" s="3"/>
      <c r="L111" s="3"/>
      <c r="M111" s="3"/>
      <c r="N111" s="3"/>
      <c r="O111" s="3"/>
      <c r="P111" s="3"/>
      <c r="Q111" s="3" t="str">
        <f t="shared" si="10"/>
        <v>0.000001未満</v>
      </c>
      <c r="R111" s="3" t="str">
        <f t="shared" si="11"/>
        <v>0.000001未満</v>
      </c>
    </row>
    <row r="112" spans="1:18">
      <c r="A112" s="41" t="s">
        <v>104</v>
      </c>
      <c r="B112" s="42" t="s">
        <v>36</v>
      </c>
      <c r="C112" s="14">
        <v>1.0000000000000001E-5</v>
      </c>
      <c r="D112" s="6">
        <v>9.9999999999999995E-7</v>
      </c>
      <c r="E112" s="3"/>
      <c r="F112" s="3"/>
      <c r="G112" s="3"/>
      <c r="H112" s="3"/>
      <c r="I112" s="3" t="s">
        <v>271</v>
      </c>
      <c r="J112" s="3"/>
      <c r="K112" s="3"/>
      <c r="L112" s="3"/>
      <c r="M112" s="3"/>
      <c r="N112" s="3"/>
      <c r="O112" s="3"/>
      <c r="P112" s="3"/>
      <c r="Q112" s="3" t="str">
        <f t="shared" si="10"/>
        <v>0.000001未満</v>
      </c>
      <c r="R112" s="3" t="str">
        <f t="shared" si="11"/>
        <v>0.000001未満</v>
      </c>
    </row>
    <row r="113" spans="1:18">
      <c r="A113" s="41" t="s">
        <v>105</v>
      </c>
      <c r="B113" s="42" t="s">
        <v>37</v>
      </c>
      <c r="C113" s="10">
        <v>0.02</v>
      </c>
      <c r="D113" s="6">
        <v>2E-3</v>
      </c>
      <c r="E113" s="3"/>
      <c r="F113" s="3"/>
      <c r="G113" s="3"/>
      <c r="H113" s="3"/>
      <c r="I113" s="3" t="s">
        <v>272</v>
      </c>
      <c r="J113" s="3"/>
      <c r="K113" s="3"/>
      <c r="L113" s="3"/>
      <c r="M113" s="3"/>
      <c r="N113" s="3"/>
      <c r="O113" s="3"/>
      <c r="P113" s="3"/>
      <c r="Q113" s="3" t="str">
        <f t="shared" si="10"/>
        <v>0.002未満</v>
      </c>
      <c r="R113" s="3" t="str">
        <f t="shared" si="11"/>
        <v>0.002未満</v>
      </c>
    </row>
    <row r="114" spans="1:18">
      <c r="A114" s="41" t="s">
        <v>106</v>
      </c>
      <c r="B114" s="42" t="s">
        <v>38</v>
      </c>
      <c r="C114" s="8">
        <v>5.0000000000000001E-3</v>
      </c>
      <c r="D114" s="6">
        <v>5.0000000000000001E-4</v>
      </c>
      <c r="E114" s="3"/>
      <c r="F114" s="3"/>
      <c r="G114" s="3"/>
      <c r="H114" s="3"/>
      <c r="I114" s="3" t="s">
        <v>273</v>
      </c>
      <c r="J114" s="3"/>
      <c r="K114" s="3"/>
      <c r="L114" s="3"/>
      <c r="M114" s="3"/>
      <c r="N114" s="3"/>
      <c r="O114" s="3"/>
      <c r="P114" s="3"/>
      <c r="Q114" s="3" t="str">
        <f t="shared" si="10"/>
        <v>0.0005未満</v>
      </c>
      <c r="R114" s="3" t="str">
        <f t="shared" si="11"/>
        <v>0.0005未満</v>
      </c>
    </row>
    <row r="115" spans="1:18">
      <c r="A115" s="41" t="s">
        <v>107</v>
      </c>
      <c r="B115" s="42" t="s">
        <v>39</v>
      </c>
      <c r="C115" s="11">
        <v>3</v>
      </c>
      <c r="D115" s="6">
        <v>0.3</v>
      </c>
      <c r="E115" s="3"/>
      <c r="F115" s="3"/>
      <c r="G115" s="3"/>
      <c r="H115" s="3"/>
      <c r="I115" s="3" t="s">
        <v>215</v>
      </c>
      <c r="J115" s="3"/>
      <c r="K115" s="3"/>
      <c r="L115" s="3"/>
      <c r="M115" s="3"/>
      <c r="N115" s="3"/>
      <c r="O115" s="3"/>
      <c r="P115" s="3"/>
      <c r="Q115" s="3" t="str">
        <f t="shared" si="10"/>
        <v>0.3未満</v>
      </c>
      <c r="R115" s="3" t="str">
        <f t="shared" si="11"/>
        <v>0.3未満</v>
      </c>
    </row>
    <row r="116" spans="1:18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6.9</v>
      </c>
      <c r="J116" s="3"/>
      <c r="K116" s="3"/>
      <c r="L116" s="3"/>
      <c r="M116" s="3"/>
      <c r="N116" s="3"/>
      <c r="O116" s="3"/>
      <c r="P116" s="3"/>
      <c r="Q116" s="3">
        <f t="shared" si="10"/>
        <v>6.9</v>
      </c>
      <c r="R116" s="3">
        <f t="shared" si="11"/>
        <v>6.9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257</v>
      </c>
      <c r="J118" s="3"/>
      <c r="K118" s="3"/>
      <c r="L118" s="3"/>
      <c r="M118" s="3"/>
      <c r="N118" s="3"/>
      <c r="O118" s="3"/>
      <c r="P118" s="3"/>
      <c r="Q118" s="3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18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3.3</v>
      </c>
      <c r="J119" s="3"/>
      <c r="K119" s="3"/>
      <c r="L119" s="3"/>
      <c r="M119" s="3"/>
      <c r="N119" s="3"/>
      <c r="O119" s="3"/>
      <c r="P119" s="3"/>
      <c r="Q119" s="3">
        <f t="shared" ref="Q119:Q120" si="12">IF(MAX(E119:P119)=0,D119&amp;"未満",MAX(E119:P119))</f>
        <v>3.3</v>
      </c>
      <c r="R119" s="3">
        <f t="shared" ref="R119:R120" si="13">IF(MIN(E119:P119)=0,D119&amp;"未満",MIN(E119:P119))</f>
        <v>3.3</v>
      </c>
    </row>
    <row r="120" spans="1:18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1.2</v>
      </c>
      <c r="J120" s="3"/>
      <c r="K120" s="3"/>
      <c r="L120" s="3"/>
      <c r="M120" s="3"/>
      <c r="N120" s="3"/>
      <c r="O120" s="3"/>
      <c r="P120" s="3"/>
      <c r="Q120" s="3">
        <f t="shared" si="12"/>
        <v>1.2</v>
      </c>
      <c r="R120" s="3">
        <f t="shared" si="13"/>
        <v>1.2</v>
      </c>
    </row>
    <row r="121" spans="1:18">
      <c r="A121" s="1"/>
      <c r="B121" s="2" t="s">
        <v>61</v>
      </c>
      <c r="C121" s="2"/>
      <c r="D121" s="6"/>
      <c r="E121" s="3" t="s">
        <v>214</v>
      </c>
      <c r="F121" s="3" t="s">
        <v>214</v>
      </c>
      <c r="G121" s="3" t="s">
        <v>214</v>
      </c>
      <c r="H121" s="3" t="s">
        <v>214</v>
      </c>
      <c r="I121" s="3" t="s">
        <v>214</v>
      </c>
      <c r="J121" s="3" t="s">
        <v>214</v>
      </c>
      <c r="K121" s="3" t="s">
        <v>214</v>
      </c>
      <c r="L121" s="3" t="s">
        <v>214</v>
      </c>
      <c r="M121" s="3" t="s">
        <v>214</v>
      </c>
      <c r="N121" s="3" t="s">
        <v>214</v>
      </c>
      <c r="O121" s="3" t="s">
        <v>214</v>
      </c>
      <c r="P121" s="3" t="s">
        <v>214</v>
      </c>
      <c r="Q121" s="2"/>
      <c r="R121" s="2"/>
    </row>
    <row r="122" spans="1:18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18">
      <c r="A123" s="1"/>
      <c r="B123" s="2" t="s">
        <v>187</v>
      </c>
      <c r="C123" s="4"/>
      <c r="D123" s="6"/>
      <c r="E123" s="4"/>
      <c r="F123" s="4"/>
      <c r="G123" s="4"/>
      <c r="H123" s="4"/>
      <c r="I123" s="4">
        <v>0</v>
      </c>
      <c r="J123" s="4"/>
      <c r="K123" s="4"/>
      <c r="L123" s="4"/>
      <c r="M123" s="4"/>
      <c r="N123" s="4"/>
      <c r="O123" s="4"/>
      <c r="P123" s="4"/>
      <c r="Q123" s="3">
        <f>IF(SUBTOTAL(3,E123:P123)=0,"-",MAX(E123:P123))</f>
        <v>0</v>
      </c>
      <c r="R123" s="3">
        <f>IF(SUBTOTAL(3,E123:P123)=0,"-",MIN(E123:P123))</f>
        <v>0</v>
      </c>
    </row>
    <row r="124" spans="1:18">
      <c r="A124" s="1"/>
      <c r="B124" s="2" t="s">
        <v>188</v>
      </c>
      <c r="C124" s="4"/>
      <c r="D124" s="6"/>
      <c r="E124" s="6"/>
      <c r="F124" s="4"/>
      <c r="G124" s="4"/>
      <c r="H124" s="4"/>
      <c r="I124" s="4" t="s">
        <v>259</v>
      </c>
      <c r="J124" s="3"/>
      <c r="K124" s="4"/>
      <c r="L124" s="4"/>
      <c r="M124" s="4"/>
      <c r="N124" s="4"/>
      <c r="O124" s="4"/>
      <c r="P124" s="4"/>
      <c r="Q124" s="3" t="str">
        <f>IF(SUBTOTAL(3,E124:P124)=0,"-",IF(MAX(E124:P124)=0,"1.0未満",MAX(E124:P124)))</f>
        <v>1.0未満</v>
      </c>
      <c r="R124" s="3" t="str">
        <f>IF(SUBTOTAL(3,E124:P124)=0,"-",IF(MIN(E124:P124)=0,"1.0未満",MIN(E124:P124)))</f>
        <v>1.0未満</v>
      </c>
    </row>
    <row r="125" spans="1:18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 t="str">
        <f>IF(SUBTOTAL(3,E125:P125)=0,"-",MAX(E125:P125))</f>
        <v>-</v>
      </c>
      <c r="R125" s="3" t="str">
        <f>IF(SUBTOTAL(3,E125:P125)=0,"-",MIN(E125:P125))</f>
        <v>-</v>
      </c>
    </row>
    <row r="126" spans="1:18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 t="str">
        <f>IF(SUBTOTAL(3,E126:P126)=0,"-",MAX(E126:P126))</f>
        <v>-</v>
      </c>
      <c r="R126" s="3" t="str">
        <f>IF(SUBTOTAL(3,E126:P126)=0,"-",MIN(E126:P126))</f>
        <v>-</v>
      </c>
    </row>
    <row r="127" spans="1:18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>
      <c r="A128" s="7"/>
      <c r="B128" s="51" t="s">
        <v>138</v>
      </c>
      <c r="C128" s="7" t="s">
        <v>262</v>
      </c>
      <c r="E128" s="31">
        <v>44671</v>
      </c>
      <c r="F128" s="31">
        <v>44706</v>
      </c>
      <c r="G128" s="74">
        <v>44727</v>
      </c>
      <c r="H128" s="74">
        <v>44762</v>
      </c>
      <c r="I128" s="31">
        <f t="shared" ref="I128:J128" si="14">IF(I62=0,"",I62)</f>
        <v>44796</v>
      </c>
      <c r="J128" s="31">
        <f t="shared" si="14"/>
        <v>44825</v>
      </c>
      <c r="K128" s="31">
        <v>44853</v>
      </c>
      <c r="L128" s="31">
        <v>44882</v>
      </c>
      <c r="M128" s="74">
        <v>45274</v>
      </c>
      <c r="N128" s="74">
        <v>44951</v>
      </c>
      <c r="O128" s="31">
        <v>44972</v>
      </c>
      <c r="P128" s="31">
        <v>45000</v>
      </c>
      <c r="Q128" s="7"/>
      <c r="R128" s="7"/>
    </row>
    <row r="129" spans="1:18">
      <c r="A129" s="1"/>
      <c r="B129" s="21" t="s">
        <v>48</v>
      </c>
      <c r="C129" s="22" t="s">
        <v>263</v>
      </c>
      <c r="D129" s="49" t="s">
        <v>162</v>
      </c>
      <c r="E129" s="22" t="s">
        <v>193</v>
      </c>
      <c r="F129" s="22" t="s">
        <v>193</v>
      </c>
      <c r="G129" s="22" t="s">
        <v>193</v>
      </c>
      <c r="H129" s="22" t="s">
        <v>193</v>
      </c>
      <c r="I129" s="54" t="s">
        <v>140</v>
      </c>
      <c r="J129" s="22" t="s">
        <v>140</v>
      </c>
      <c r="K129" s="22" t="s">
        <v>193</v>
      </c>
      <c r="L129" s="22" t="s">
        <v>193</v>
      </c>
      <c r="M129" s="22" t="s">
        <v>193</v>
      </c>
      <c r="N129" s="22" t="s">
        <v>193</v>
      </c>
      <c r="O129" s="22" t="s">
        <v>193</v>
      </c>
      <c r="P129" s="22" t="s">
        <v>193</v>
      </c>
      <c r="Q129" s="50" t="str">
        <f>IF(MAX(E129:P129)=0,D129,MAX(E129:P129))</f>
        <v>-</v>
      </c>
      <c r="R129" s="50" t="str">
        <f>IF(MIN(E129:P129)=0,D129,MIN(E129:P129))</f>
        <v>-</v>
      </c>
    </row>
    <row r="130" spans="1:18">
      <c r="A130" s="1"/>
      <c r="B130" s="15" t="s">
        <v>50</v>
      </c>
      <c r="C130" s="16" t="s">
        <v>51</v>
      </c>
      <c r="D130" s="17"/>
      <c r="E130" s="27">
        <v>13</v>
      </c>
      <c r="F130" s="27">
        <v>22.5</v>
      </c>
      <c r="G130" s="27">
        <v>15.5</v>
      </c>
      <c r="H130" s="27">
        <v>27</v>
      </c>
      <c r="I130" s="27">
        <v>28.2</v>
      </c>
      <c r="J130" s="27">
        <v>16.5</v>
      </c>
      <c r="K130" s="27">
        <v>12.3</v>
      </c>
      <c r="L130" s="27">
        <v>10.8</v>
      </c>
      <c r="M130" s="27">
        <v>7.8</v>
      </c>
      <c r="N130" s="27">
        <v>-5.8</v>
      </c>
      <c r="O130" s="27">
        <v>-1</v>
      </c>
      <c r="P130" s="27">
        <v>7.8</v>
      </c>
      <c r="Q130" s="27">
        <f t="shared" ref="Q130:Q131" si="15">MAX(E130:P130)</f>
        <v>28.2</v>
      </c>
      <c r="R130" s="27">
        <f t="shared" ref="R130:R131" si="16">MIN(E130:P130)</f>
        <v>-5.8</v>
      </c>
    </row>
    <row r="131" spans="1:18">
      <c r="A131" s="1"/>
      <c r="B131" s="18" t="s">
        <v>52</v>
      </c>
      <c r="C131" s="19" t="s">
        <v>51</v>
      </c>
      <c r="D131" s="20"/>
      <c r="E131" s="29">
        <v>14.1</v>
      </c>
      <c r="F131" s="29">
        <v>14.5</v>
      </c>
      <c r="G131" s="29">
        <v>14.5</v>
      </c>
      <c r="H131" s="29">
        <v>14.7</v>
      </c>
      <c r="I131" s="29">
        <v>15</v>
      </c>
      <c r="J131" s="29">
        <v>15</v>
      </c>
      <c r="K131" s="29">
        <v>14.5</v>
      </c>
      <c r="L131" s="29">
        <v>14.5</v>
      </c>
      <c r="M131" s="29">
        <v>14.8</v>
      </c>
      <c r="N131" s="29">
        <v>13.6</v>
      </c>
      <c r="O131" s="29">
        <v>14.5</v>
      </c>
      <c r="P131" s="29">
        <v>14.6</v>
      </c>
      <c r="Q131" s="29">
        <f t="shared" si="15"/>
        <v>15</v>
      </c>
      <c r="R131" s="29">
        <f t="shared" si="16"/>
        <v>13.6</v>
      </c>
    </row>
    <row r="132" spans="1:18">
      <c r="A132" s="1"/>
      <c r="B132" s="6" t="s">
        <v>137</v>
      </c>
      <c r="C132" s="6"/>
      <c r="D132" s="6"/>
      <c r="E132" s="31" t="s">
        <v>221</v>
      </c>
      <c r="F132" s="31" t="s">
        <v>228</v>
      </c>
      <c r="G132" s="74" t="s">
        <v>221</v>
      </c>
      <c r="H132" s="74" t="s">
        <v>221</v>
      </c>
      <c r="I132" s="31" t="s">
        <v>228</v>
      </c>
      <c r="J132" s="31" t="s">
        <v>221</v>
      </c>
      <c r="K132" s="31" t="s">
        <v>228</v>
      </c>
      <c r="L132" s="31" t="s">
        <v>228</v>
      </c>
      <c r="M132" s="74" t="s">
        <v>228</v>
      </c>
      <c r="N132" s="74" t="s">
        <v>279</v>
      </c>
      <c r="O132" s="31" t="s">
        <v>221</v>
      </c>
      <c r="P132" s="31" t="s">
        <v>228</v>
      </c>
      <c r="Q132" s="7"/>
      <c r="R132" s="7"/>
    </row>
    <row r="133" spans="1:18">
      <c r="G133" s="75"/>
      <c r="H133" s="75"/>
      <c r="M133" s="75"/>
      <c r="N133" s="75"/>
    </row>
    <row r="134" spans="1:18" ht="13.15" customHeight="1">
      <c r="A134" s="80" t="s">
        <v>143</v>
      </c>
      <c r="B134" s="7" t="s">
        <v>146</v>
      </c>
      <c r="C134" s="7"/>
      <c r="D134" s="7" t="s">
        <v>139</v>
      </c>
      <c r="E134" s="7">
        <v>2</v>
      </c>
      <c r="F134" s="7">
        <v>2</v>
      </c>
      <c r="G134" s="4">
        <v>2</v>
      </c>
      <c r="H134" s="4">
        <v>2</v>
      </c>
      <c r="I134" s="7">
        <f t="shared" ref="I134:J134" si="17">SUBTOTAL(3,I136:I186)</f>
        <v>40</v>
      </c>
      <c r="J134" s="7">
        <f t="shared" si="17"/>
        <v>2</v>
      </c>
      <c r="K134" s="7">
        <v>2</v>
      </c>
      <c r="L134" s="7">
        <v>2</v>
      </c>
      <c r="M134" s="4">
        <v>2</v>
      </c>
      <c r="N134" s="4">
        <v>2</v>
      </c>
      <c r="O134" s="7">
        <v>2</v>
      </c>
      <c r="P134" s="7">
        <v>2</v>
      </c>
      <c r="Q134" s="7">
        <f t="shared" ref="P134:R134" si="18">SUBTOTAL(3,Q136:Q186)</f>
        <v>39</v>
      </c>
      <c r="R134" s="7">
        <f t="shared" si="18"/>
        <v>39</v>
      </c>
    </row>
    <row r="135" spans="1:18">
      <c r="A135" s="81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4" t="s">
        <v>119</v>
      </c>
      <c r="H135" s="4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4" t="s">
        <v>125</v>
      </c>
      <c r="N135" s="4" t="s">
        <v>126</v>
      </c>
      <c r="O135" s="7" t="s">
        <v>127</v>
      </c>
      <c r="P135" s="7" t="s">
        <v>128</v>
      </c>
      <c r="Q135" s="7" t="s">
        <v>129</v>
      </c>
      <c r="R135" s="7" t="s">
        <v>130</v>
      </c>
    </row>
    <row r="136" spans="1:18">
      <c r="A136" s="41" t="s">
        <v>62</v>
      </c>
      <c r="B136" s="42" t="s">
        <v>0</v>
      </c>
      <c r="C136" s="12">
        <v>100</v>
      </c>
      <c r="D136" s="6">
        <v>0</v>
      </c>
      <c r="E136" s="3"/>
      <c r="F136" s="3"/>
      <c r="G136" s="3"/>
      <c r="H136" s="3"/>
      <c r="I136" s="3">
        <v>70</v>
      </c>
      <c r="J136" s="3"/>
      <c r="K136" s="3"/>
      <c r="L136" s="3"/>
      <c r="M136" s="3"/>
      <c r="N136" s="3"/>
      <c r="O136" s="3"/>
      <c r="P136" s="3"/>
      <c r="Q136" s="3">
        <f>MAX(E136:P136)</f>
        <v>70</v>
      </c>
      <c r="R136" s="3">
        <f>MIN(E136:P136)</f>
        <v>70</v>
      </c>
    </row>
    <row r="137" spans="1:18">
      <c r="A137" s="41" t="s">
        <v>63</v>
      </c>
      <c r="B137" s="42" t="s">
        <v>1</v>
      </c>
      <c r="C137" s="3" t="s">
        <v>2</v>
      </c>
      <c r="D137" s="6"/>
      <c r="E137" s="3"/>
      <c r="F137" s="3"/>
      <c r="G137" s="3"/>
      <c r="H137" s="3"/>
      <c r="I137" s="3" t="s">
        <v>134</v>
      </c>
      <c r="J137" s="3"/>
      <c r="K137" s="3"/>
      <c r="L137" s="3"/>
      <c r="M137" s="3"/>
      <c r="N137" s="3"/>
      <c r="O137" s="3"/>
      <c r="P137" s="3"/>
      <c r="Q137" s="3" t="str">
        <f>IF(MAX(E137:P137)=0,"検出しない",MAX(E137:P137))</f>
        <v>検出しない</v>
      </c>
      <c r="R137" s="3" t="str">
        <f>IF(MIN(E137:P137)=0,"検出しない",MIN(E137:P137))</f>
        <v>検出しない</v>
      </c>
    </row>
    <row r="138" spans="1:18">
      <c r="A138" s="41" t="s">
        <v>64</v>
      </c>
      <c r="B138" s="42" t="s">
        <v>3</v>
      </c>
      <c r="C138" s="8">
        <v>3.0000000000000001E-3</v>
      </c>
      <c r="D138" s="6">
        <v>2.9999999999999997E-4</v>
      </c>
      <c r="E138" s="3"/>
      <c r="F138" s="3"/>
      <c r="G138" s="3"/>
      <c r="H138" s="3"/>
      <c r="I138" s="3" t="s">
        <v>169</v>
      </c>
      <c r="J138" s="3"/>
      <c r="K138" s="3"/>
      <c r="L138" s="3"/>
      <c r="M138" s="3"/>
      <c r="N138" s="3"/>
      <c r="O138" s="3"/>
      <c r="P138" s="3"/>
      <c r="Q138" s="3" t="str">
        <f>IF(MAX(E138:P138)=0,D138&amp;"未満",MAX(E138:P138))</f>
        <v>0.0003未満</v>
      </c>
      <c r="R138" s="3" t="str">
        <f>IF(MIN(E138:P138)=0,D138&amp;"未満",MIN(E138:P138))</f>
        <v>0.0003未満</v>
      </c>
    </row>
    <row r="139" spans="1:18">
      <c r="A139" s="41" t="s">
        <v>65</v>
      </c>
      <c r="B139" s="42" t="s">
        <v>4</v>
      </c>
      <c r="C139" s="9">
        <v>5.0000000000000001E-4</v>
      </c>
      <c r="D139" s="6">
        <v>5.0000000000000002E-5</v>
      </c>
      <c r="E139" s="3"/>
      <c r="F139" s="3"/>
      <c r="G139" s="3"/>
      <c r="H139" s="3"/>
      <c r="I139" s="3" t="s">
        <v>170</v>
      </c>
      <c r="J139" s="3"/>
      <c r="K139" s="3"/>
      <c r="L139" s="3"/>
      <c r="M139" s="3"/>
      <c r="N139" s="3"/>
      <c r="O139" s="3"/>
      <c r="P139" s="3"/>
      <c r="Q139" s="3" t="str">
        <f t="shared" ref="Q139:Q182" si="19">IF(MAX(E139:P139)=0,D139&amp;"未満",MAX(E139:P139))</f>
        <v>0.00005未満</v>
      </c>
      <c r="R139" s="3" t="str">
        <f t="shared" ref="R139:R182" si="20">IF(MIN(E139:P139)=0,D139&amp;"未満",MIN(E139:P139))</f>
        <v>0.00005未満</v>
      </c>
    </row>
    <row r="140" spans="1:18">
      <c r="A140" s="41" t="s">
        <v>66</v>
      </c>
      <c r="B140" s="42" t="s">
        <v>5</v>
      </c>
      <c r="C140" s="10">
        <v>0.01</v>
      </c>
      <c r="D140" s="6">
        <v>1E-3</v>
      </c>
      <c r="E140" s="3"/>
      <c r="F140" s="3"/>
      <c r="G140" s="3"/>
      <c r="H140" s="3"/>
      <c r="I140" s="3" t="s">
        <v>225</v>
      </c>
      <c r="J140" s="3"/>
      <c r="K140" s="3"/>
      <c r="L140" s="3"/>
      <c r="M140" s="3"/>
      <c r="N140" s="3"/>
      <c r="O140" s="3"/>
      <c r="P140" s="3"/>
      <c r="Q140" s="3" t="str">
        <f t="shared" si="19"/>
        <v>0.001未満</v>
      </c>
      <c r="R140" s="3" t="str">
        <f t="shared" si="20"/>
        <v>0.001未満</v>
      </c>
    </row>
    <row r="141" spans="1:18">
      <c r="A141" s="41" t="s">
        <v>67</v>
      </c>
      <c r="B141" s="42" t="s">
        <v>6</v>
      </c>
      <c r="C141" s="10">
        <v>0.01</v>
      </c>
      <c r="D141" s="6">
        <v>1E-3</v>
      </c>
      <c r="E141" s="3"/>
      <c r="F141" s="3"/>
      <c r="G141" s="3"/>
      <c r="H141" s="3"/>
      <c r="I141" s="3">
        <v>6.0000000000000001E-3</v>
      </c>
      <c r="J141" s="3"/>
      <c r="K141" s="3"/>
      <c r="L141" s="3"/>
      <c r="M141" s="3"/>
      <c r="N141" s="3"/>
      <c r="O141" s="3"/>
      <c r="P141" s="3"/>
      <c r="Q141" s="3">
        <f t="shared" si="19"/>
        <v>6.0000000000000001E-3</v>
      </c>
      <c r="R141" s="3">
        <f t="shared" si="20"/>
        <v>6.0000000000000001E-3</v>
      </c>
    </row>
    <row r="142" spans="1:18">
      <c r="A142" s="41" t="s">
        <v>68</v>
      </c>
      <c r="B142" s="42" t="s">
        <v>7</v>
      </c>
      <c r="C142" s="10">
        <v>0.01</v>
      </c>
      <c r="D142" s="6">
        <v>1E-3</v>
      </c>
      <c r="E142" s="3"/>
      <c r="F142" s="3"/>
      <c r="G142" s="3"/>
      <c r="H142" s="3"/>
      <c r="I142" s="3">
        <v>2E-3</v>
      </c>
      <c r="J142" s="3"/>
      <c r="K142" s="3"/>
      <c r="L142" s="3"/>
      <c r="M142" s="3"/>
      <c r="N142" s="3"/>
      <c r="O142" s="3"/>
      <c r="P142" s="3"/>
      <c r="Q142" s="3">
        <f t="shared" si="19"/>
        <v>2E-3</v>
      </c>
      <c r="R142" s="3">
        <f t="shared" si="20"/>
        <v>2E-3</v>
      </c>
    </row>
    <row r="143" spans="1:18">
      <c r="A143" s="41" t="s">
        <v>69</v>
      </c>
      <c r="B143" s="42" t="s">
        <v>8</v>
      </c>
      <c r="C143" s="10">
        <v>0.05</v>
      </c>
      <c r="D143" s="6">
        <v>5.0000000000000001E-3</v>
      </c>
      <c r="E143" s="3"/>
      <c r="F143" s="3"/>
      <c r="G143" s="3"/>
      <c r="H143" s="3"/>
      <c r="I143" s="3" t="s">
        <v>226</v>
      </c>
      <c r="J143" s="3"/>
      <c r="K143" s="3"/>
      <c r="L143" s="3"/>
      <c r="M143" s="3"/>
      <c r="N143" s="3"/>
      <c r="O143" s="3"/>
      <c r="P143" s="3"/>
      <c r="Q143" s="3" t="str">
        <f t="shared" si="19"/>
        <v>0.005未満</v>
      </c>
      <c r="R143" s="3" t="str">
        <f t="shared" si="20"/>
        <v>0.005未満</v>
      </c>
    </row>
    <row r="144" spans="1:18">
      <c r="A144" s="41" t="s">
        <v>70</v>
      </c>
      <c r="B144" s="42" t="s">
        <v>9</v>
      </c>
      <c r="C144" s="10">
        <v>0.04</v>
      </c>
      <c r="D144" s="6">
        <v>4.0000000000000001E-3</v>
      </c>
      <c r="E144" s="3"/>
      <c r="F144" s="3"/>
      <c r="G144" s="3"/>
      <c r="H144" s="3"/>
      <c r="I144" s="3" t="s">
        <v>264</v>
      </c>
      <c r="J144" s="3"/>
      <c r="K144" s="3"/>
      <c r="L144" s="3"/>
      <c r="M144" s="3"/>
      <c r="N144" s="3"/>
      <c r="O144" s="3"/>
      <c r="P144" s="3"/>
      <c r="Q144" s="3" t="str">
        <f t="shared" si="19"/>
        <v>0.004未満</v>
      </c>
      <c r="R144" s="3" t="str">
        <f t="shared" si="20"/>
        <v>0.004未満</v>
      </c>
    </row>
    <row r="145" spans="1:18">
      <c r="A145" s="41" t="s">
        <v>71</v>
      </c>
      <c r="B145" s="42" t="s">
        <v>10</v>
      </c>
      <c r="C145" s="10">
        <v>0.01</v>
      </c>
      <c r="D145" s="6">
        <v>1E-3</v>
      </c>
      <c r="E145" s="3"/>
      <c r="F145" s="3"/>
      <c r="G145" s="3"/>
      <c r="H145" s="3"/>
      <c r="I145" s="3" t="s">
        <v>225</v>
      </c>
      <c r="J145" s="3"/>
      <c r="K145" s="3"/>
      <c r="L145" s="3"/>
      <c r="M145" s="3"/>
      <c r="N145" s="3"/>
      <c r="O145" s="3"/>
      <c r="P145" s="3"/>
      <c r="Q145" s="3" t="str">
        <f t="shared" si="19"/>
        <v>0.001未満</v>
      </c>
      <c r="R145" s="3" t="str">
        <f t="shared" si="20"/>
        <v>0.001未満</v>
      </c>
    </row>
    <row r="146" spans="1:18">
      <c r="A146" s="41" t="s">
        <v>72</v>
      </c>
      <c r="B146" s="42" t="s">
        <v>11</v>
      </c>
      <c r="C146" s="11">
        <v>10</v>
      </c>
      <c r="D146" s="6">
        <v>0.02</v>
      </c>
      <c r="E146" s="3"/>
      <c r="F146" s="3"/>
      <c r="G146" s="3"/>
      <c r="H146" s="3"/>
      <c r="I146" s="3">
        <v>0.14000000000000001</v>
      </c>
      <c r="J146" s="3"/>
      <c r="K146" s="3"/>
      <c r="L146" s="3"/>
      <c r="M146" s="3"/>
      <c r="N146" s="3"/>
      <c r="O146" s="3"/>
      <c r="P146" s="3"/>
      <c r="Q146" s="3">
        <f t="shared" si="19"/>
        <v>0.14000000000000001</v>
      </c>
      <c r="R146" s="3">
        <f t="shared" si="20"/>
        <v>0.14000000000000001</v>
      </c>
    </row>
    <row r="147" spans="1:18">
      <c r="A147" s="41" t="s">
        <v>73</v>
      </c>
      <c r="B147" s="42" t="s">
        <v>12</v>
      </c>
      <c r="C147" s="13">
        <v>0.8</v>
      </c>
      <c r="D147" s="6">
        <v>0.08</v>
      </c>
      <c r="E147" s="25"/>
      <c r="F147" s="3"/>
      <c r="G147" s="25"/>
      <c r="H147" s="3"/>
      <c r="I147" s="3" t="s">
        <v>172</v>
      </c>
      <c r="J147" s="3"/>
      <c r="K147" s="3"/>
      <c r="L147" s="3"/>
      <c r="M147" s="3"/>
      <c r="N147" s="3"/>
      <c r="O147" s="3"/>
      <c r="P147" s="3"/>
      <c r="Q147" s="3" t="str">
        <f t="shared" si="19"/>
        <v>0.08未満</v>
      </c>
      <c r="R147" s="3" t="str">
        <f t="shared" si="20"/>
        <v>0.08未満</v>
      </c>
    </row>
    <row r="148" spans="1:18">
      <c r="A148" s="41" t="s">
        <v>74</v>
      </c>
      <c r="B148" s="42" t="s">
        <v>13</v>
      </c>
      <c r="C148" s="13">
        <v>1</v>
      </c>
      <c r="D148" s="6">
        <v>0.1</v>
      </c>
      <c r="E148" s="3"/>
      <c r="F148" s="3"/>
      <c r="G148" s="3"/>
      <c r="H148" s="3"/>
      <c r="I148" s="3" t="s">
        <v>265</v>
      </c>
      <c r="J148" s="3"/>
      <c r="K148" s="3"/>
      <c r="L148" s="3"/>
      <c r="M148" s="3"/>
      <c r="N148" s="3"/>
      <c r="O148" s="3"/>
      <c r="P148" s="3"/>
      <c r="Q148" s="3" t="str">
        <f t="shared" si="19"/>
        <v>0.1未満</v>
      </c>
      <c r="R148" s="3" t="str">
        <f t="shared" si="20"/>
        <v>0.1未満</v>
      </c>
    </row>
    <row r="149" spans="1:18">
      <c r="A149" s="41" t="s">
        <v>75</v>
      </c>
      <c r="B149" s="42" t="s">
        <v>14</v>
      </c>
      <c r="C149" s="8">
        <v>2E-3</v>
      </c>
      <c r="D149" s="6">
        <v>2.0000000000000001E-4</v>
      </c>
      <c r="E149" s="3"/>
      <c r="F149" s="3"/>
      <c r="G149" s="3"/>
      <c r="H149" s="3"/>
      <c r="I149" s="3" t="s">
        <v>266</v>
      </c>
      <c r="J149" s="3"/>
      <c r="K149" s="3"/>
      <c r="L149" s="3"/>
      <c r="M149" s="3"/>
      <c r="N149" s="3"/>
      <c r="O149" s="3"/>
      <c r="P149" s="3"/>
      <c r="Q149" s="3" t="str">
        <f t="shared" si="19"/>
        <v>0.0002未満</v>
      </c>
      <c r="R149" s="3" t="str">
        <f t="shared" si="20"/>
        <v>0.0002未満</v>
      </c>
    </row>
    <row r="150" spans="1:18">
      <c r="A150" s="41" t="s">
        <v>76</v>
      </c>
      <c r="B150" s="42" t="s">
        <v>15</v>
      </c>
      <c r="C150" s="10">
        <v>0.05</v>
      </c>
      <c r="D150" s="6">
        <v>5.0000000000000001E-3</v>
      </c>
      <c r="E150" s="3"/>
      <c r="F150" s="3"/>
      <c r="G150" s="3"/>
      <c r="H150" s="3"/>
      <c r="I150" s="3" t="s">
        <v>267</v>
      </c>
      <c r="J150" s="3"/>
      <c r="K150" s="3"/>
      <c r="L150" s="3"/>
      <c r="M150" s="3"/>
      <c r="N150" s="3"/>
      <c r="O150" s="3"/>
      <c r="P150" s="3"/>
      <c r="Q150" s="3" t="str">
        <f t="shared" si="19"/>
        <v>0.005未満</v>
      </c>
      <c r="R150" s="3" t="str">
        <f t="shared" si="20"/>
        <v>0.005未満</v>
      </c>
    </row>
    <row r="151" spans="1:18">
      <c r="A151" s="41" t="s">
        <v>77</v>
      </c>
      <c r="B151" s="42" t="s">
        <v>16</v>
      </c>
      <c r="C151" s="10">
        <v>0.04</v>
      </c>
      <c r="D151" s="6">
        <v>4.0000000000000001E-3</v>
      </c>
      <c r="E151" s="3"/>
      <c r="F151" s="3"/>
      <c r="G151" s="3"/>
      <c r="H151" s="3"/>
      <c r="I151" s="3" t="s">
        <v>264</v>
      </c>
      <c r="J151" s="3"/>
      <c r="K151" s="3"/>
      <c r="L151" s="3"/>
      <c r="M151" s="3"/>
      <c r="N151" s="3"/>
      <c r="O151" s="3"/>
      <c r="P151" s="3"/>
      <c r="Q151" s="3" t="str">
        <f t="shared" si="19"/>
        <v>0.004未満</v>
      </c>
      <c r="R151" s="3" t="str">
        <f t="shared" si="20"/>
        <v>0.004未満</v>
      </c>
    </row>
    <row r="152" spans="1:18">
      <c r="A152" s="41" t="s">
        <v>78</v>
      </c>
      <c r="B152" s="42" t="s">
        <v>17</v>
      </c>
      <c r="C152" s="10">
        <v>0.02</v>
      </c>
      <c r="D152" s="6">
        <v>2E-3</v>
      </c>
      <c r="E152" s="3"/>
      <c r="F152" s="3"/>
      <c r="G152" s="3"/>
      <c r="H152" s="3"/>
      <c r="I152" s="3" t="s">
        <v>226</v>
      </c>
      <c r="J152" s="3"/>
      <c r="K152" s="3"/>
      <c r="L152" s="3"/>
      <c r="M152" s="3"/>
      <c r="N152" s="3"/>
      <c r="O152" s="3"/>
      <c r="P152" s="3"/>
      <c r="Q152" s="3" t="str">
        <f t="shared" si="19"/>
        <v>0.002未満</v>
      </c>
      <c r="R152" s="3" t="str">
        <f t="shared" si="20"/>
        <v>0.002未満</v>
      </c>
    </row>
    <row r="153" spans="1:18">
      <c r="A153" s="41" t="s">
        <v>79</v>
      </c>
      <c r="B153" s="42" t="s">
        <v>53</v>
      </c>
      <c r="C153" s="10">
        <v>0.01</v>
      </c>
      <c r="D153" s="6">
        <v>1E-3</v>
      </c>
      <c r="E153" s="3"/>
      <c r="F153" s="3"/>
      <c r="G153" s="3"/>
      <c r="H153" s="3"/>
      <c r="I153" s="3" t="s">
        <v>225</v>
      </c>
      <c r="J153" s="3"/>
      <c r="K153" s="3"/>
      <c r="L153" s="3"/>
      <c r="M153" s="3"/>
      <c r="N153" s="3"/>
      <c r="O153" s="3"/>
      <c r="P153" s="3"/>
      <c r="Q153" s="3" t="str">
        <f t="shared" si="19"/>
        <v>0.001未満</v>
      </c>
      <c r="R153" s="3" t="str">
        <f t="shared" si="20"/>
        <v>0.001未満</v>
      </c>
    </row>
    <row r="154" spans="1:18">
      <c r="A154" s="41" t="s">
        <v>80</v>
      </c>
      <c r="B154" s="42" t="s">
        <v>54</v>
      </c>
      <c r="C154" s="10">
        <v>0.01</v>
      </c>
      <c r="D154" s="6">
        <v>1E-3</v>
      </c>
      <c r="E154" s="3"/>
      <c r="F154" s="3"/>
      <c r="G154" s="3"/>
      <c r="H154" s="3"/>
      <c r="I154" s="3" t="s">
        <v>225</v>
      </c>
      <c r="J154" s="3"/>
      <c r="K154" s="3"/>
      <c r="L154" s="3"/>
      <c r="M154" s="3"/>
      <c r="N154" s="3"/>
      <c r="O154" s="3"/>
      <c r="P154" s="3"/>
      <c r="Q154" s="3" t="str">
        <f t="shared" si="19"/>
        <v>0.001未満</v>
      </c>
      <c r="R154" s="3" t="str">
        <f t="shared" si="20"/>
        <v>0.001未満</v>
      </c>
    </row>
    <row r="155" spans="1:18">
      <c r="A155" s="41" t="s">
        <v>81</v>
      </c>
      <c r="B155" s="42" t="s">
        <v>55</v>
      </c>
      <c r="C155" s="10">
        <v>0.01</v>
      </c>
      <c r="D155" s="6">
        <v>1E-3</v>
      </c>
      <c r="E155" s="3"/>
      <c r="F155" s="3"/>
      <c r="G155" s="3"/>
      <c r="H155" s="3"/>
      <c r="I155" s="3" t="s">
        <v>225</v>
      </c>
      <c r="J155" s="3"/>
      <c r="K155" s="3"/>
      <c r="L155" s="3"/>
      <c r="M155" s="3"/>
      <c r="N155" s="3"/>
      <c r="O155" s="3"/>
      <c r="P155" s="3"/>
      <c r="Q155" s="3" t="str">
        <f t="shared" si="19"/>
        <v>0.001未満</v>
      </c>
      <c r="R155" s="3" t="str">
        <f t="shared" si="20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>
      <c r="A167" s="41" t="s">
        <v>93</v>
      </c>
      <c r="B167" s="42" t="s">
        <v>26</v>
      </c>
      <c r="C167" s="13">
        <v>1</v>
      </c>
      <c r="D167" s="6">
        <v>0.01</v>
      </c>
      <c r="E167" s="3"/>
      <c r="F167" s="3"/>
      <c r="G167" s="3"/>
      <c r="H167" s="3"/>
      <c r="I167" s="3" t="s">
        <v>248</v>
      </c>
      <c r="J167" s="3"/>
      <c r="K167" s="3"/>
      <c r="L167" s="3"/>
      <c r="M167" s="3"/>
      <c r="N167" s="3"/>
      <c r="O167" s="3"/>
      <c r="P167" s="3"/>
      <c r="Q167" s="3" t="str">
        <f t="shared" si="19"/>
        <v>0.01未満</v>
      </c>
      <c r="R167" s="3" t="str">
        <f t="shared" si="20"/>
        <v>0.01未満</v>
      </c>
    </row>
    <row r="168" spans="1:18">
      <c r="A168" s="41" t="s">
        <v>94</v>
      </c>
      <c r="B168" s="42" t="s">
        <v>27</v>
      </c>
      <c r="C168" s="13">
        <v>0.2</v>
      </c>
      <c r="D168" s="6">
        <v>0.02</v>
      </c>
      <c r="E168" s="3"/>
      <c r="F168" s="3"/>
      <c r="G168" s="3"/>
      <c r="H168" s="3"/>
      <c r="I168" s="3">
        <v>7.0000000000000007E-2</v>
      </c>
      <c r="J168" s="3"/>
      <c r="K168" s="3"/>
      <c r="L168" s="3"/>
      <c r="M168" s="3"/>
      <c r="N168" s="3"/>
      <c r="O168" s="3"/>
      <c r="P168" s="3"/>
      <c r="Q168" s="3">
        <f t="shared" si="19"/>
        <v>7.0000000000000007E-2</v>
      </c>
      <c r="R168" s="3">
        <f t="shared" si="20"/>
        <v>7.0000000000000007E-2</v>
      </c>
    </row>
    <row r="169" spans="1:18">
      <c r="A169" s="37" t="s">
        <v>95</v>
      </c>
      <c r="B169" s="38" t="s">
        <v>28</v>
      </c>
      <c r="C169" s="13">
        <v>0.3</v>
      </c>
      <c r="D169" s="6">
        <v>0.03</v>
      </c>
      <c r="E169" s="25">
        <v>0.68</v>
      </c>
      <c r="F169" s="25">
        <v>0.16</v>
      </c>
      <c r="G169" s="25">
        <v>0.15</v>
      </c>
      <c r="H169" s="25">
        <v>0.19</v>
      </c>
      <c r="I169" s="3">
        <v>0.98</v>
      </c>
      <c r="J169" s="3">
        <v>0.31</v>
      </c>
      <c r="K169" s="3">
        <v>0.61</v>
      </c>
      <c r="L169" s="3">
        <v>0.16</v>
      </c>
      <c r="M169" s="3">
        <v>0.14000000000000001</v>
      </c>
      <c r="N169" s="3">
        <v>0.74</v>
      </c>
      <c r="O169" s="3">
        <v>0.12</v>
      </c>
      <c r="P169" s="3">
        <v>0.12</v>
      </c>
      <c r="Q169" s="3">
        <f t="shared" si="19"/>
        <v>0.98</v>
      </c>
      <c r="R169" s="3">
        <f t="shared" si="20"/>
        <v>0.12</v>
      </c>
    </row>
    <row r="170" spans="1:18">
      <c r="A170" s="41" t="s">
        <v>96</v>
      </c>
      <c r="B170" s="42" t="s">
        <v>29</v>
      </c>
      <c r="C170" s="13">
        <v>1</v>
      </c>
      <c r="D170" s="6">
        <v>0.01</v>
      </c>
      <c r="E170" s="3"/>
      <c r="F170" s="3"/>
      <c r="G170" s="3"/>
      <c r="H170" s="3"/>
      <c r="I170" s="3">
        <v>0.02</v>
      </c>
      <c r="J170" s="3"/>
      <c r="K170" s="3"/>
      <c r="L170" s="3"/>
      <c r="M170" s="3"/>
      <c r="N170" s="3"/>
      <c r="O170" s="3"/>
      <c r="P170" s="3"/>
      <c r="Q170" s="3">
        <f t="shared" si="19"/>
        <v>0.02</v>
      </c>
      <c r="R170" s="3">
        <f t="shared" si="20"/>
        <v>0.02</v>
      </c>
    </row>
    <row r="171" spans="1:18">
      <c r="A171" s="41" t="s">
        <v>97</v>
      </c>
      <c r="B171" s="42" t="s">
        <v>30</v>
      </c>
      <c r="C171" s="11">
        <v>200</v>
      </c>
      <c r="D171" s="6">
        <v>0.1</v>
      </c>
      <c r="E171" s="3"/>
      <c r="F171" s="3"/>
      <c r="G171" s="3"/>
      <c r="H171" s="3"/>
      <c r="I171" s="3">
        <v>9.5</v>
      </c>
      <c r="J171" s="3"/>
      <c r="K171" s="3"/>
      <c r="L171" s="3"/>
      <c r="M171" s="3"/>
      <c r="N171" s="3"/>
      <c r="O171" s="3"/>
      <c r="P171" s="3"/>
      <c r="Q171" s="3">
        <f t="shared" si="19"/>
        <v>9.5</v>
      </c>
      <c r="R171" s="3">
        <f t="shared" si="20"/>
        <v>9.5</v>
      </c>
    </row>
    <row r="172" spans="1:18">
      <c r="A172" s="37" t="s">
        <v>98</v>
      </c>
      <c r="B172" s="38" t="s">
        <v>31</v>
      </c>
      <c r="C172" s="3" t="s">
        <v>116</v>
      </c>
      <c r="D172" s="6">
        <v>5.0000000000000001E-3</v>
      </c>
      <c r="E172" s="24">
        <v>7.5999999999999998E-2</v>
      </c>
      <c r="F172" s="3">
        <v>8.4000000000000005E-2</v>
      </c>
      <c r="G172" s="24">
        <v>8.2000000000000003E-2</v>
      </c>
      <c r="H172" s="24">
        <v>8.7999999999999995E-2</v>
      </c>
      <c r="I172" s="3">
        <v>4.9000000000000002E-2</v>
      </c>
      <c r="J172" s="3">
        <v>4.1000000000000002E-2</v>
      </c>
      <c r="K172" s="3">
        <v>0.03</v>
      </c>
      <c r="L172" s="3">
        <v>2.4E-2</v>
      </c>
      <c r="M172" s="3">
        <v>2.5000000000000001E-2</v>
      </c>
      <c r="N172" s="3">
        <v>2.4E-2</v>
      </c>
      <c r="O172" s="3">
        <v>2.5000000000000001E-2</v>
      </c>
      <c r="P172" s="3">
        <v>2.5000000000000001E-2</v>
      </c>
      <c r="Q172" s="3">
        <f t="shared" si="19"/>
        <v>8.7999999999999995E-2</v>
      </c>
      <c r="R172" s="3">
        <f t="shared" si="20"/>
        <v>2.4E-2</v>
      </c>
    </row>
    <row r="173" spans="1:18">
      <c r="A173" s="41" t="s">
        <v>99</v>
      </c>
      <c r="B173" s="42" t="s">
        <v>32</v>
      </c>
      <c r="C173" s="11">
        <v>200</v>
      </c>
      <c r="D173" s="6">
        <v>1</v>
      </c>
      <c r="E173" s="3"/>
      <c r="F173" s="3"/>
      <c r="G173" s="3"/>
      <c r="H173" s="3"/>
      <c r="I173" s="3">
        <v>7.8</v>
      </c>
      <c r="J173" s="3"/>
      <c r="K173" s="3"/>
      <c r="L173" s="3"/>
      <c r="M173" s="3"/>
      <c r="N173" s="3"/>
      <c r="O173" s="3"/>
      <c r="P173" s="3"/>
      <c r="Q173" s="3">
        <f t="shared" si="19"/>
        <v>7.8</v>
      </c>
      <c r="R173" s="3">
        <f t="shared" si="20"/>
        <v>7.8</v>
      </c>
    </row>
    <row r="174" spans="1:18">
      <c r="A174" s="41" t="s">
        <v>100</v>
      </c>
      <c r="B174" s="42" t="s">
        <v>33</v>
      </c>
      <c r="C174" s="11">
        <v>300</v>
      </c>
      <c r="D174" s="6">
        <v>1</v>
      </c>
      <c r="E174" s="3"/>
      <c r="F174" s="3"/>
      <c r="G174" s="3"/>
      <c r="H174" s="3"/>
      <c r="I174" s="3">
        <v>66</v>
      </c>
      <c r="J174" s="3"/>
      <c r="K174" s="3"/>
      <c r="L174" s="3"/>
      <c r="M174" s="3"/>
      <c r="N174" s="3"/>
      <c r="O174" s="3"/>
      <c r="P174" s="3"/>
      <c r="Q174" s="3">
        <f t="shared" si="19"/>
        <v>66</v>
      </c>
      <c r="R174" s="3">
        <f t="shared" si="20"/>
        <v>66</v>
      </c>
    </row>
    <row r="175" spans="1:18">
      <c r="A175" s="41" t="s">
        <v>101</v>
      </c>
      <c r="B175" s="42" t="s">
        <v>34</v>
      </c>
      <c r="C175" s="11">
        <v>500</v>
      </c>
      <c r="D175" s="6">
        <v>20</v>
      </c>
      <c r="E175" s="3"/>
      <c r="F175" s="3"/>
      <c r="G175" s="3"/>
      <c r="H175" s="3"/>
      <c r="I175" s="3">
        <v>150</v>
      </c>
      <c r="J175" s="3"/>
      <c r="K175" s="3"/>
      <c r="L175" s="3"/>
      <c r="M175" s="3"/>
      <c r="N175" s="3"/>
      <c r="O175" s="3"/>
      <c r="P175" s="3"/>
      <c r="Q175" s="3">
        <f t="shared" si="19"/>
        <v>150</v>
      </c>
      <c r="R175" s="3">
        <f t="shared" si="20"/>
        <v>150</v>
      </c>
    </row>
    <row r="176" spans="1:18">
      <c r="A176" s="41" t="s">
        <v>102</v>
      </c>
      <c r="B176" s="42" t="s">
        <v>35</v>
      </c>
      <c r="C176" s="13">
        <v>0.2</v>
      </c>
      <c r="D176" s="6">
        <v>0.02</v>
      </c>
      <c r="E176" s="3"/>
      <c r="F176" s="3"/>
      <c r="G176" s="3"/>
      <c r="H176" s="3"/>
      <c r="I176" s="3" t="s">
        <v>270</v>
      </c>
      <c r="J176" s="3"/>
      <c r="K176" s="3"/>
      <c r="L176" s="3"/>
      <c r="M176" s="3"/>
      <c r="N176" s="3"/>
      <c r="O176" s="3"/>
      <c r="P176" s="3"/>
      <c r="Q176" s="3" t="str">
        <f t="shared" si="19"/>
        <v>0.02未満</v>
      </c>
      <c r="R176" s="3" t="str">
        <f t="shared" si="20"/>
        <v>0.02未満</v>
      </c>
    </row>
    <row r="177" spans="1:18">
      <c r="A177" s="41" t="s">
        <v>103</v>
      </c>
      <c r="B177" s="42" t="s">
        <v>59</v>
      </c>
      <c r="C177" s="14">
        <v>1.0000000000000001E-5</v>
      </c>
      <c r="D177" s="6">
        <v>9.9999999999999995E-7</v>
      </c>
      <c r="E177" s="3"/>
      <c r="F177" s="3"/>
      <c r="G177" s="3"/>
      <c r="H177" s="3"/>
      <c r="I177" s="3" t="s">
        <v>271</v>
      </c>
      <c r="J177" s="3"/>
      <c r="K177" s="3"/>
      <c r="L177" s="3"/>
      <c r="M177" s="3"/>
      <c r="N177" s="3"/>
      <c r="O177" s="3"/>
      <c r="P177" s="3"/>
      <c r="Q177" s="3" t="str">
        <f t="shared" si="19"/>
        <v>0.000001未満</v>
      </c>
      <c r="R177" s="3" t="str">
        <f t="shared" si="20"/>
        <v>0.000001未満</v>
      </c>
    </row>
    <row r="178" spans="1:18">
      <c r="A178" s="41" t="s">
        <v>104</v>
      </c>
      <c r="B178" s="42" t="s">
        <v>36</v>
      </c>
      <c r="C178" s="14">
        <v>1.0000000000000001E-5</v>
      </c>
      <c r="D178" s="6">
        <v>9.9999999999999995E-7</v>
      </c>
      <c r="E178" s="3"/>
      <c r="F178" s="3"/>
      <c r="G178" s="3"/>
      <c r="H178" s="3"/>
      <c r="I178" s="3" t="s">
        <v>271</v>
      </c>
      <c r="J178" s="3"/>
      <c r="K178" s="3"/>
      <c r="L178" s="3"/>
      <c r="M178" s="3"/>
      <c r="N178" s="3"/>
      <c r="O178" s="3"/>
      <c r="P178" s="3"/>
      <c r="Q178" s="3" t="str">
        <f t="shared" si="19"/>
        <v>0.000001未満</v>
      </c>
      <c r="R178" s="3" t="str">
        <f t="shared" si="20"/>
        <v>0.000001未満</v>
      </c>
    </row>
    <row r="179" spans="1:18">
      <c r="A179" s="41" t="s">
        <v>105</v>
      </c>
      <c r="B179" s="42" t="s">
        <v>37</v>
      </c>
      <c r="C179" s="10">
        <v>0.02</v>
      </c>
      <c r="D179" s="6">
        <v>2E-3</v>
      </c>
      <c r="E179" s="3"/>
      <c r="F179" s="3"/>
      <c r="G179" s="3"/>
      <c r="H179" s="3"/>
      <c r="I179" s="3" t="s">
        <v>272</v>
      </c>
      <c r="J179" s="3"/>
      <c r="K179" s="3"/>
      <c r="L179" s="3"/>
      <c r="M179" s="3"/>
      <c r="N179" s="3"/>
      <c r="O179" s="3"/>
      <c r="P179" s="3"/>
      <c r="Q179" s="3" t="str">
        <f t="shared" si="19"/>
        <v>0.002未満</v>
      </c>
      <c r="R179" s="3" t="str">
        <f t="shared" si="20"/>
        <v>0.002未満</v>
      </c>
    </row>
    <row r="180" spans="1:18">
      <c r="A180" s="41" t="s">
        <v>106</v>
      </c>
      <c r="B180" s="42" t="s">
        <v>38</v>
      </c>
      <c r="C180" s="8">
        <v>5.0000000000000001E-3</v>
      </c>
      <c r="D180" s="6">
        <v>5.0000000000000001E-4</v>
      </c>
      <c r="E180" s="3"/>
      <c r="F180" s="3"/>
      <c r="G180" s="3"/>
      <c r="H180" s="3"/>
      <c r="I180" s="3" t="s">
        <v>273</v>
      </c>
      <c r="J180" s="3"/>
      <c r="K180" s="3"/>
      <c r="L180" s="3"/>
      <c r="M180" s="3"/>
      <c r="N180" s="3"/>
      <c r="O180" s="3"/>
      <c r="P180" s="3"/>
      <c r="Q180" s="3" t="str">
        <f t="shared" si="19"/>
        <v>0.0005未満</v>
      </c>
      <c r="R180" s="3" t="str">
        <f t="shared" si="20"/>
        <v>0.0005未満</v>
      </c>
    </row>
    <row r="181" spans="1:18">
      <c r="A181" s="41" t="s">
        <v>107</v>
      </c>
      <c r="B181" s="42" t="s">
        <v>39</v>
      </c>
      <c r="C181" s="11">
        <v>3</v>
      </c>
      <c r="D181" s="6">
        <v>0.3</v>
      </c>
      <c r="E181" s="3"/>
      <c r="F181" s="3"/>
      <c r="G181" s="3"/>
      <c r="H181" s="3"/>
      <c r="I181" s="3">
        <v>0.4</v>
      </c>
      <c r="J181" s="3"/>
      <c r="K181" s="3"/>
      <c r="L181" s="3"/>
      <c r="M181" s="3"/>
      <c r="N181" s="3"/>
      <c r="O181" s="3"/>
      <c r="P181" s="3"/>
      <c r="Q181" s="3">
        <f t="shared" si="19"/>
        <v>0.4</v>
      </c>
      <c r="R181" s="3">
        <f t="shared" si="20"/>
        <v>0.4</v>
      </c>
    </row>
    <row r="182" spans="1:18">
      <c r="A182" s="41" t="s">
        <v>108</v>
      </c>
      <c r="B182" s="42" t="s">
        <v>40</v>
      </c>
      <c r="C182" s="3" t="s">
        <v>113</v>
      </c>
      <c r="D182" s="6"/>
      <c r="E182" s="3"/>
      <c r="F182" s="3"/>
      <c r="G182" s="3"/>
      <c r="H182" s="3"/>
      <c r="I182" s="3">
        <v>6.5</v>
      </c>
      <c r="J182" s="3"/>
      <c r="K182" s="3"/>
      <c r="L182" s="3"/>
      <c r="M182" s="3"/>
      <c r="N182" s="3"/>
      <c r="O182" s="3"/>
      <c r="P182" s="3"/>
      <c r="Q182" s="3">
        <f t="shared" si="19"/>
        <v>6.5</v>
      </c>
      <c r="R182" s="3">
        <f t="shared" si="20"/>
        <v>6.5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3"/>
      <c r="F183" s="3"/>
      <c r="G183" s="3"/>
      <c r="H183" s="3"/>
      <c r="I183" s="3" t="s">
        <v>140</v>
      </c>
      <c r="J183" s="3"/>
      <c r="K183" s="3"/>
      <c r="L183" s="3"/>
      <c r="M183" s="3"/>
      <c r="N183" s="3"/>
      <c r="O183" s="3"/>
      <c r="P183" s="3"/>
      <c r="Q183" s="3"/>
      <c r="R183" s="3"/>
    </row>
    <row r="184" spans="1:18">
      <c r="A184" s="41" t="s">
        <v>110</v>
      </c>
      <c r="B184" s="42" t="s">
        <v>43</v>
      </c>
      <c r="C184" s="3" t="s">
        <v>42</v>
      </c>
      <c r="D184" s="6"/>
      <c r="E184" s="3"/>
      <c r="F184" s="3"/>
      <c r="G184" s="3"/>
      <c r="H184" s="3"/>
      <c r="I184" s="3" t="s">
        <v>211</v>
      </c>
      <c r="J184" s="3"/>
      <c r="K184" s="3"/>
      <c r="L184" s="3"/>
      <c r="M184" s="3"/>
      <c r="N184" s="3"/>
      <c r="O184" s="3"/>
      <c r="P184" s="3"/>
      <c r="Q184" s="3" t="str">
        <f>IF(MAX(E184:P184)=0,"異常なし",MAX(E184:P184))</f>
        <v>異常なし</v>
      </c>
      <c r="R184" s="3" t="str">
        <f>IF(MIN(E184:P184)=0,"異常なし",MIN(E184:P184))</f>
        <v>異常なし</v>
      </c>
    </row>
    <row r="185" spans="1:18">
      <c r="A185" s="41" t="s">
        <v>111</v>
      </c>
      <c r="B185" s="42" t="s">
        <v>44</v>
      </c>
      <c r="C185" s="3" t="s">
        <v>114</v>
      </c>
      <c r="D185" s="6">
        <v>0.5</v>
      </c>
      <c r="E185" s="3"/>
      <c r="F185" s="3"/>
      <c r="G185" s="3"/>
      <c r="H185" s="3"/>
      <c r="I185" s="3">
        <v>5.2</v>
      </c>
      <c r="J185" s="3"/>
      <c r="K185" s="3"/>
      <c r="L185" s="3"/>
      <c r="M185" s="3"/>
      <c r="N185" s="3"/>
      <c r="O185" s="3"/>
      <c r="P185" s="3"/>
      <c r="Q185" s="3">
        <f t="shared" ref="Q185:Q186" si="21">IF(MAX(E185:P185)=0,D185&amp;"未満",MAX(E185:P185))</f>
        <v>5.2</v>
      </c>
      <c r="R185" s="3">
        <f t="shared" ref="R185:R186" si="22">IF(MIN(E185:P185)=0,D185&amp;"未満",MIN(E185:P185))</f>
        <v>5.2</v>
      </c>
    </row>
    <row r="186" spans="1:18">
      <c r="A186" s="41" t="s">
        <v>112</v>
      </c>
      <c r="B186" s="42" t="s">
        <v>45</v>
      </c>
      <c r="C186" s="3" t="s">
        <v>115</v>
      </c>
      <c r="D186" s="6">
        <v>0.1</v>
      </c>
      <c r="E186" s="3"/>
      <c r="F186" s="3"/>
      <c r="G186" s="3"/>
      <c r="H186" s="3"/>
      <c r="I186" s="3">
        <v>3.8</v>
      </c>
      <c r="J186" s="3"/>
      <c r="K186" s="3"/>
      <c r="L186" s="3"/>
      <c r="M186" s="3"/>
      <c r="N186" s="3"/>
      <c r="O186" s="3"/>
      <c r="P186" s="3"/>
      <c r="Q186" s="3">
        <f t="shared" si="21"/>
        <v>3.8</v>
      </c>
      <c r="R186" s="3">
        <f t="shared" si="22"/>
        <v>3.8</v>
      </c>
    </row>
    <row r="187" spans="1:18">
      <c r="A187" s="1"/>
      <c r="B187" s="2" t="s">
        <v>61</v>
      </c>
      <c r="C187" s="2"/>
      <c r="D187" s="6"/>
      <c r="E187" s="3" t="s">
        <v>214</v>
      </c>
      <c r="F187" s="3" t="s">
        <v>214</v>
      </c>
      <c r="G187" s="3" t="s">
        <v>214</v>
      </c>
      <c r="H187" s="3" t="s">
        <v>214</v>
      </c>
      <c r="I187" s="3" t="s">
        <v>214</v>
      </c>
      <c r="J187" s="3" t="s">
        <v>214</v>
      </c>
      <c r="K187" s="3" t="s">
        <v>214</v>
      </c>
      <c r="L187" s="3" t="s">
        <v>214</v>
      </c>
      <c r="M187" s="3" t="s">
        <v>214</v>
      </c>
      <c r="N187" s="3" t="s">
        <v>214</v>
      </c>
      <c r="O187" s="3" t="s">
        <v>214</v>
      </c>
      <c r="P187" s="3" t="s">
        <v>214</v>
      </c>
      <c r="Q187" s="2"/>
      <c r="R187" s="2"/>
    </row>
    <row r="188" spans="1:18">
      <c r="A188" s="32"/>
      <c r="B188" s="33"/>
      <c r="C188" s="33"/>
      <c r="D188" s="34"/>
      <c r="E188" s="35"/>
      <c r="F188" s="35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</row>
    <row r="189" spans="1:18">
      <c r="A189" s="1"/>
      <c r="B189" s="2" t="s">
        <v>187</v>
      </c>
      <c r="C189" s="4"/>
      <c r="D189" s="6"/>
      <c r="E189" s="4"/>
      <c r="F189" s="4"/>
      <c r="G189" s="4"/>
      <c r="H189" s="4"/>
      <c r="I189" s="4">
        <v>0</v>
      </c>
      <c r="J189" s="4"/>
      <c r="K189" s="4"/>
      <c r="L189" s="4"/>
      <c r="M189" s="4"/>
      <c r="N189" s="4"/>
      <c r="O189" s="4"/>
      <c r="P189" s="4"/>
      <c r="Q189" s="3">
        <f>IF(SUBTOTAL(3,E189:P189)=0,"-",MAX(E189:P189))</f>
        <v>0</v>
      </c>
      <c r="R189" s="3">
        <f>IF(SUBTOTAL(3,E189:P189)=0,"-",MIN(E189:P189))</f>
        <v>0</v>
      </c>
    </row>
    <row r="190" spans="1:18">
      <c r="A190" s="1"/>
      <c r="B190" s="2" t="s">
        <v>188</v>
      </c>
      <c r="C190" s="4"/>
      <c r="D190" s="6"/>
      <c r="E190" s="6"/>
      <c r="F190" s="4"/>
      <c r="G190" s="4"/>
      <c r="H190" s="4"/>
      <c r="I190" s="3" t="s">
        <v>259</v>
      </c>
      <c r="J190" s="3"/>
      <c r="K190" s="4"/>
      <c r="L190" s="4"/>
      <c r="M190" s="4"/>
      <c r="N190" s="4"/>
      <c r="O190" s="4"/>
      <c r="P190" s="4"/>
      <c r="Q190" s="3" t="str">
        <f>IF(SUBTOTAL(3,E190:P190)=0,"-",IF(MAX(E190:P190)=0,"1.0未満",MAX(E190:P190)))</f>
        <v>1.0未満</v>
      </c>
      <c r="R190" s="3" t="str">
        <f>IF(SUBTOTAL(3,E190:P190)=0,"-",IF(MIN(E190:P190)=0,"1.0未満",MIN(E190:P190)))</f>
        <v>1.0未満</v>
      </c>
    </row>
    <row r="191" spans="1:18">
      <c r="A191" s="1"/>
      <c r="B191" s="2" t="s">
        <v>194</v>
      </c>
      <c r="C191" s="4"/>
      <c r="D191" s="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3" t="str">
        <f>IF(SUBTOTAL(3,E191:P191)=0,"-",MAX(E191:P191))</f>
        <v>-</v>
      </c>
      <c r="R191" s="3" t="str">
        <f>IF(SUBTOTAL(3,E191:P191)=0,"-",MIN(E191:P191))</f>
        <v>-</v>
      </c>
    </row>
    <row r="192" spans="1:18">
      <c r="A192" s="1"/>
      <c r="B192" s="2" t="s">
        <v>195</v>
      </c>
      <c r="C192" s="4"/>
      <c r="D192" s="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3" t="str">
        <f>IF(SUBTOTAL(3,E192:P192)=0,"-",MAX(E192:P192))</f>
        <v>-</v>
      </c>
      <c r="R192" s="3" t="str">
        <f>IF(SUBTOTAL(3,E192:P192)=0,"-",MIN(E192:P192))</f>
        <v>-</v>
      </c>
    </row>
    <row r="193" spans="1:18">
      <c r="A193" s="32"/>
      <c r="B193" s="33"/>
      <c r="C193" s="36"/>
      <c r="D193" s="34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</row>
    <row r="194" spans="1:18">
      <c r="A194" s="7"/>
      <c r="B194" s="51" t="s">
        <v>138</v>
      </c>
      <c r="C194" s="7" t="s">
        <v>262</v>
      </c>
      <c r="E194" s="31">
        <v>44671</v>
      </c>
      <c r="F194" s="31">
        <v>44706</v>
      </c>
      <c r="G194" s="74">
        <v>44727</v>
      </c>
      <c r="H194" s="74">
        <v>44762</v>
      </c>
      <c r="I194" s="31">
        <v>44830</v>
      </c>
      <c r="J194" s="31">
        <v>44825</v>
      </c>
      <c r="K194" s="31">
        <v>44853</v>
      </c>
      <c r="L194" s="31">
        <v>44882</v>
      </c>
      <c r="M194" s="74">
        <v>45274</v>
      </c>
      <c r="N194" s="74">
        <v>44951</v>
      </c>
      <c r="O194" s="31">
        <v>44972</v>
      </c>
      <c r="P194" s="31">
        <v>45000</v>
      </c>
      <c r="Q194" s="7"/>
      <c r="R194" s="7"/>
    </row>
    <row r="195" spans="1:18">
      <c r="A195" s="1"/>
      <c r="B195" s="21" t="s">
        <v>48</v>
      </c>
      <c r="C195" s="22" t="s">
        <v>263</v>
      </c>
      <c r="D195" s="49" t="s">
        <v>163</v>
      </c>
      <c r="E195" s="22" t="s">
        <v>193</v>
      </c>
      <c r="F195" s="22" t="s">
        <v>193</v>
      </c>
      <c r="G195" s="22" t="s">
        <v>193</v>
      </c>
      <c r="H195" s="22" t="s">
        <v>193</v>
      </c>
      <c r="I195" s="54" t="s">
        <v>140</v>
      </c>
      <c r="J195" s="54" t="s">
        <v>140</v>
      </c>
      <c r="K195" s="54" t="s">
        <v>193</v>
      </c>
      <c r="L195" s="54" t="s">
        <v>193</v>
      </c>
      <c r="M195" s="22" t="s">
        <v>193</v>
      </c>
      <c r="N195" s="22" t="s">
        <v>193</v>
      </c>
      <c r="O195" s="22" t="s">
        <v>193</v>
      </c>
      <c r="P195" s="22" t="s">
        <v>193</v>
      </c>
      <c r="Q195" s="50" t="str">
        <f>IF(MAX(E195:P195)=0,D195,MAX(E195:P195))</f>
        <v>-</v>
      </c>
      <c r="R195" s="50" t="str">
        <f>IF(MIN(E195:P195)=0,D195,MIN(E195:P195))</f>
        <v>-</v>
      </c>
    </row>
    <row r="196" spans="1:18">
      <c r="A196" s="1"/>
      <c r="B196" s="15" t="s">
        <v>50</v>
      </c>
      <c r="C196" s="16" t="s">
        <v>51</v>
      </c>
      <c r="D196" s="15"/>
      <c r="E196" s="27">
        <v>13</v>
      </c>
      <c r="F196" s="27">
        <v>22.5</v>
      </c>
      <c r="G196" s="27">
        <v>15.5</v>
      </c>
      <c r="H196" s="27">
        <v>27</v>
      </c>
      <c r="I196" s="55">
        <v>18.3</v>
      </c>
      <c r="J196" s="55">
        <v>16.5</v>
      </c>
      <c r="K196" s="27">
        <v>12.3</v>
      </c>
      <c r="L196" s="27">
        <v>10.8</v>
      </c>
      <c r="M196" s="27">
        <v>7.8</v>
      </c>
      <c r="N196" s="27">
        <v>-5.8</v>
      </c>
      <c r="O196" s="27">
        <v>-1</v>
      </c>
      <c r="P196" s="27">
        <v>7.8</v>
      </c>
      <c r="Q196" s="27">
        <f t="shared" ref="Q196:Q197" si="23">MAX(E196:P196)</f>
        <v>27</v>
      </c>
      <c r="R196" s="27">
        <f t="shared" ref="R196:R197" si="24">MIN(E196:P196)</f>
        <v>-5.8</v>
      </c>
    </row>
    <row r="197" spans="1:18">
      <c r="A197" s="1"/>
      <c r="B197" s="18" t="s">
        <v>52</v>
      </c>
      <c r="C197" s="19" t="s">
        <v>51</v>
      </c>
      <c r="D197" s="20"/>
      <c r="E197" s="29">
        <v>13.3</v>
      </c>
      <c r="F197" s="29">
        <v>14.8</v>
      </c>
      <c r="G197" s="29">
        <v>14.6</v>
      </c>
      <c r="H197" s="29">
        <v>15.7</v>
      </c>
      <c r="I197" s="56">
        <v>14.3</v>
      </c>
      <c r="J197" s="56">
        <v>15</v>
      </c>
      <c r="K197" s="29">
        <v>13</v>
      </c>
      <c r="L197" s="29">
        <v>13.6</v>
      </c>
      <c r="M197" s="29">
        <v>14.2</v>
      </c>
      <c r="N197" s="29">
        <v>13</v>
      </c>
      <c r="O197" s="29">
        <v>13.5</v>
      </c>
      <c r="P197" s="29">
        <v>13.8</v>
      </c>
      <c r="Q197" s="29">
        <f t="shared" si="23"/>
        <v>15.7</v>
      </c>
      <c r="R197" s="29">
        <f t="shared" si="24"/>
        <v>13</v>
      </c>
    </row>
    <row r="198" spans="1:18">
      <c r="A198" s="1"/>
      <c r="B198" s="6" t="s">
        <v>137</v>
      </c>
      <c r="C198" s="6"/>
      <c r="D198" s="6"/>
      <c r="E198" s="31" t="s">
        <v>221</v>
      </c>
      <c r="F198" s="31" t="s">
        <v>255</v>
      </c>
      <c r="G198" s="74" t="s">
        <v>221</v>
      </c>
      <c r="H198" s="74" t="s">
        <v>221</v>
      </c>
      <c r="I198" s="31" t="s">
        <v>228</v>
      </c>
      <c r="J198" s="31" t="s">
        <v>221</v>
      </c>
      <c r="K198" s="31" t="s">
        <v>228</v>
      </c>
      <c r="L198" s="31" t="s">
        <v>228</v>
      </c>
      <c r="M198" s="74" t="s">
        <v>228</v>
      </c>
      <c r="N198" s="74" t="s">
        <v>279</v>
      </c>
      <c r="O198" s="31" t="s">
        <v>221</v>
      </c>
      <c r="P198" s="31" t="s">
        <v>228</v>
      </c>
      <c r="Q198" s="7"/>
      <c r="R198" s="7"/>
    </row>
  </sheetData>
  <mergeCells count="3">
    <mergeCell ref="A2:A3"/>
    <mergeCell ref="A68:A69"/>
    <mergeCell ref="A134:A135"/>
  </mergeCells>
  <phoneticPr fontId="1"/>
  <dataValidations count="1">
    <dataValidation imeMode="off" allowBlank="1" showInputMessage="1" showErrorMessage="1" sqref="M33:M58 Q121:R122 N35:N58 Q61:R61 Q193:R193 Q55:R56 Q187:R188 Q127:R127 P35:P58 K196:M197 J129:P131 K182:K185 E195:G197 N195:P197 J105:K105 O49:O58 J107:K109 J171:K171 E129:G131 F99:H124 L165:P193 L99:P124 E191:K193 K63:P65 J116:K119 K173:K175 E125:P127 E59:P61 J165:K168 K121:K124 L49:L58 K187:K190 K99:K102 F40 F49 E99:E123 E63:F65 E165:E189 E33:E58 F55:F58 F51:F53 F37 F165:H190 G33:H58 J33:K58 I121:I124 I117:I119 I130:I131 J121:J123 I51:I58 I63:I65 I187:J189 I183:J185" xr:uid="{00000000-0002-0000-02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86" numberStoredAsText="1"/>
    <ignoredError sqref="Q70:R70 Q4:R4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D132"/>
  <sheetViews>
    <sheetView view="pageBreakPreview" zoomScale="70" zoomScaleNormal="10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11" sqref="O11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80" t="s">
        <v>143</v>
      </c>
      <c r="B2" s="7" t="s">
        <v>147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 t="shared" si="0"/>
        <v>9</v>
      </c>
      <c r="N2" s="7">
        <f t="shared" ref="N2" si="1">SUBTOTAL(3,N4:N54)</f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7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7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208</v>
      </c>
      <c r="F5" s="3" t="s">
        <v>134</v>
      </c>
      <c r="G5" s="3" t="s">
        <v>208</v>
      </c>
      <c r="H5" s="3" t="s">
        <v>208</v>
      </c>
      <c r="I5" s="3" t="s">
        <v>134</v>
      </c>
      <c r="J5" s="3" t="s">
        <v>208</v>
      </c>
      <c r="K5" s="3" t="s">
        <v>208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225</v>
      </c>
      <c r="J8" s="3"/>
      <c r="K8" s="3"/>
      <c r="L8" s="3"/>
      <c r="M8" s="3"/>
      <c r="N8" s="3"/>
      <c r="O8" s="3"/>
      <c r="P8" s="3"/>
      <c r="Q8" s="3" t="str">
        <f t="shared" si="2"/>
        <v>0.001未満</v>
      </c>
      <c r="R8" s="3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 t="s">
        <v>225</v>
      </c>
      <c r="J9" s="3"/>
      <c r="K9" s="3"/>
      <c r="L9" s="3"/>
      <c r="M9" s="3"/>
      <c r="N9" s="3"/>
      <c r="O9" s="3"/>
      <c r="P9" s="3"/>
      <c r="Q9" s="3" t="str">
        <f t="shared" si="2"/>
        <v>0.001未満</v>
      </c>
      <c r="R9" s="3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3"/>
      <c r="G10" s="3"/>
      <c r="H10" s="3"/>
      <c r="I10" s="3" t="s">
        <v>225</v>
      </c>
      <c r="J10" s="3"/>
      <c r="K10" s="3"/>
      <c r="L10" s="53"/>
      <c r="M10" s="3"/>
      <c r="N10" s="53"/>
      <c r="O10" s="53"/>
      <c r="P10" s="53"/>
      <c r="Q10" s="3" t="str">
        <f t="shared" si="2"/>
        <v>0.001未満</v>
      </c>
      <c r="R10" s="3" t="str">
        <f t="shared" si="3"/>
        <v>0.001未満</v>
      </c>
    </row>
    <row r="11" spans="1:18">
      <c r="A11" s="39" t="s">
        <v>69</v>
      </c>
      <c r="B11" s="40" t="s">
        <v>8</v>
      </c>
      <c r="C11" s="10">
        <v>0.05</v>
      </c>
      <c r="D11" s="6">
        <v>5.0000000000000001E-3</v>
      </c>
      <c r="E11" s="3"/>
      <c r="F11" s="3" t="s">
        <v>226</v>
      </c>
      <c r="G11" s="3"/>
      <c r="H11" s="3"/>
      <c r="I11" s="3" t="s">
        <v>226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2"/>
        <v>0.005未満</v>
      </c>
      <c r="R11" s="3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264</v>
      </c>
      <c r="J12" s="3"/>
      <c r="K12" s="3"/>
      <c r="L12" s="3"/>
      <c r="M12" s="3"/>
      <c r="N12" s="3"/>
      <c r="O12" s="3"/>
      <c r="P12" s="3"/>
      <c r="Q12" s="3" t="str">
        <f t="shared" si="2"/>
        <v>0.004未満</v>
      </c>
      <c r="R12" s="3" t="str">
        <f t="shared" si="3"/>
        <v>0.004未満</v>
      </c>
    </row>
    <row r="13" spans="1:18">
      <c r="A13" s="39" t="s">
        <v>71</v>
      </c>
      <c r="B13" s="40" t="s">
        <v>10</v>
      </c>
      <c r="C13" s="10">
        <v>0.01</v>
      </c>
      <c r="D13" s="6">
        <v>1E-3</v>
      </c>
      <c r="E13" s="3"/>
      <c r="F13" s="3" t="s">
        <v>225</v>
      </c>
      <c r="G13" s="3"/>
      <c r="H13" s="3"/>
      <c r="I13" s="3" t="s">
        <v>225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0.61</v>
      </c>
      <c r="J14" s="3"/>
      <c r="K14" s="3"/>
      <c r="L14" s="3"/>
      <c r="M14" s="3"/>
      <c r="N14" s="3"/>
      <c r="O14" s="3"/>
      <c r="P14" s="3"/>
      <c r="Q14" s="3">
        <f t="shared" si="2"/>
        <v>0.61</v>
      </c>
      <c r="R14" s="3">
        <f t="shared" si="3"/>
        <v>0.61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25"/>
      <c r="I15" s="3">
        <v>0.34</v>
      </c>
      <c r="J15" s="25"/>
      <c r="K15" s="3"/>
      <c r="L15" s="3"/>
      <c r="M15" s="3"/>
      <c r="N15" s="3"/>
      <c r="O15" s="3"/>
      <c r="P15" s="3"/>
      <c r="Q15" s="3">
        <f t="shared" si="2"/>
        <v>0.34</v>
      </c>
      <c r="R15" s="3">
        <f t="shared" si="3"/>
        <v>0.34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265</v>
      </c>
      <c r="J16" s="3"/>
      <c r="K16" s="3"/>
      <c r="L16" s="3"/>
      <c r="M16" s="3"/>
      <c r="N16" s="3"/>
      <c r="O16" s="3"/>
      <c r="P16" s="3"/>
      <c r="Q16" s="3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266</v>
      </c>
      <c r="J17" s="3"/>
      <c r="K17" s="3"/>
      <c r="L17" s="3"/>
      <c r="M17" s="3"/>
      <c r="N17" s="3"/>
      <c r="O17" s="3"/>
      <c r="P17" s="3"/>
      <c r="Q17" s="3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267</v>
      </c>
      <c r="J18" s="3"/>
      <c r="K18" s="3"/>
      <c r="L18" s="3"/>
      <c r="M18" s="3"/>
      <c r="N18" s="3"/>
      <c r="O18" s="3"/>
      <c r="P18" s="3"/>
      <c r="Q18" s="3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264</v>
      </c>
      <c r="J19" s="3"/>
      <c r="K19" s="3"/>
      <c r="L19" s="3"/>
      <c r="M19" s="3"/>
      <c r="N19" s="3"/>
      <c r="O19" s="3"/>
      <c r="P19" s="3"/>
      <c r="Q19" s="3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226</v>
      </c>
      <c r="J20" s="3"/>
      <c r="K20" s="3"/>
      <c r="L20" s="3"/>
      <c r="M20" s="3"/>
      <c r="N20" s="3"/>
      <c r="O20" s="3"/>
      <c r="P20" s="3"/>
      <c r="Q20" s="3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225</v>
      </c>
      <c r="J21" s="3"/>
      <c r="K21" s="3"/>
      <c r="L21" s="3"/>
      <c r="M21" s="3"/>
      <c r="N21" s="3"/>
      <c r="O21" s="3"/>
      <c r="P21" s="3"/>
      <c r="Q21" s="3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225</v>
      </c>
      <c r="J22" s="3"/>
      <c r="K22" s="3"/>
      <c r="L22" s="3"/>
      <c r="M22" s="3"/>
      <c r="N22" s="3"/>
      <c r="O22" s="3"/>
      <c r="P22" s="3"/>
      <c r="Q22" s="3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225</v>
      </c>
      <c r="J23" s="3"/>
      <c r="K23" s="3"/>
      <c r="L23" s="3"/>
      <c r="M23" s="3"/>
      <c r="N23" s="3"/>
      <c r="O23" s="3"/>
      <c r="P23" s="3"/>
      <c r="Q23" s="3" t="str">
        <f t="shared" si="2"/>
        <v>0.001未満</v>
      </c>
      <c r="R23" s="3" t="str">
        <f t="shared" si="3"/>
        <v>0.001未満</v>
      </c>
    </row>
    <row r="24" spans="1:18">
      <c r="A24" s="39" t="s">
        <v>82</v>
      </c>
      <c r="B24" s="40" t="s">
        <v>18</v>
      </c>
      <c r="C24" s="13">
        <v>0.6</v>
      </c>
      <c r="D24" s="6">
        <v>0.06</v>
      </c>
      <c r="E24" s="3"/>
      <c r="F24" s="3" t="s">
        <v>232</v>
      </c>
      <c r="G24" s="3"/>
      <c r="H24" s="3"/>
      <c r="I24" s="3" t="s">
        <v>232</v>
      </c>
      <c r="J24" s="3"/>
      <c r="K24" s="3"/>
      <c r="L24" s="3" t="s">
        <v>244</v>
      </c>
      <c r="M24" s="3"/>
      <c r="N24" s="3"/>
      <c r="O24" s="3" t="s">
        <v>244</v>
      </c>
      <c r="P24" s="3"/>
      <c r="Q24" s="3" t="str">
        <f t="shared" si="2"/>
        <v>0.06未満</v>
      </c>
      <c r="R24" s="3" t="str">
        <f t="shared" si="3"/>
        <v>0.06未満</v>
      </c>
    </row>
    <row r="25" spans="1:18">
      <c r="A25" s="39" t="s">
        <v>83</v>
      </c>
      <c r="B25" s="40" t="s">
        <v>19</v>
      </c>
      <c r="C25" s="10">
        <v>0.02</v>
      </c>
      <c r="D25" s="6">
        <v>2E-3</v>
      </c>
      <c r="E25" s="3"/>
      <c r="F25" s="3" t="s">
        <v>226</v>
      </c>
      <c r="G25" s="3"/>
      <c r="H25" s="3"/>
      <c r="I25" s="3" t="s">
        <v>226</v>
      </c>
      <c r="J25" s="3"/>
      <c r="K25" s="3"/>
      <c r="L25" s="3" t="s">
        <v>239</v>
      </c>
      <c r="M25" s="3"/>
      <c r="N25" s="3"/>
      <c r="O25" s="3" t="s">
        <v>239</v>
      </c>
      <c r="P25" s="3"/>
      <c r="Q25" s="3" t="str">
        <f t="shared" si="2"/>
        <v>0.002未満</v>
      </c>
      <c r="R25" s="3" t="str">
        <f t="shared" si="3"/>
        <v>0.002未満</v>
      </c>
    </row>
    <row r="26" spans="1:18">
      <c r="A26" s="39" t="s">
        <v>84</v>
      </c>
      <c r="B26" s="40" t="s">
        <v>20</v>
      </c>
      <c r="C26" s="10">
        <v>0.06</v>
      </c>
      <c r="D26" s="6">
        <v>1E-3</v>
      </c>
      <c r="E26" s="3"/>
      <c r="F26" s="3">
        <v>1.6E-2</v>
      </c>
      <c r="G26" s="3"/>
      <c r="H26" s="3"/>
      <c r="I26" s="3">
        <v>3.1E-2</v>
      </c>
      <c r="J26" s="3"/>
      <c r="K26" s="3"/>
      <c r="L26" s="3">
        <v>6.0000000000000001E-3</v>
      </c>
      <c r="M26" s="3"/>
      <c r="N26" s="24"/>
      <c r="O26" s="3">
        <v>6.0000000000000001E-3</v>
      </c>
      <c r="P26" s="24"/>
      <c r="Q26" s="3">
        <f t="shared" si="2"/>
        <v>3.1E-2</v>
      </c>
      <c r="R26" s="3">
        <f t="shared" si="3"/>
        <v>6.0000000000000001E-3</v>
      </c>
    </row>
    <row r="27" spans="1:18">
      <c r="A27" s="39" t="s">
        <v>85</v>
      </c>
      <c r="B27" s="40" t="s">
        <v>21</v>
      </c>
      <c r="C27" s="10">
        <v>0.03</v>
      </c>
      <c r="D27" s="6">
        <v>3.0000000000000001E-3</v>
      </c>
      <c r="E27" s="3"/>
      <c r="F27" s="3" t="s">
        <v>233</v>
      </c>
      <c r="G27" s="3"/>
      <c r="H27" s="3"/>
      <c r="I27" s="3">
        <v>1.6E-2</v>
      </c>
      <c r="J27" s="3"/>
      <c r="K27" s="3"/>
      <c r="L27" s="3">
        <v>4.0000000000000001E-3</v>
      </c>
      <c r="M27" s="3"/>
      <c r="N27" s="3"/>
      <c r="O27" s="3">
        <v>4.0000000000000001E-3</v>
      </c>
      <c r="P27" s="3"/>
      <c r="Q27" s="3">
        <f t="shared" si="2"/>
        <v>1.6E-2</v>
      </c>
      <c r="R27" s="3">
        <f t="shared" si="3"/>
        <v>4.0000000000000001E-3</v>
      </c>
    </row>
    <row r="28" spans="1:18">
      <c r="A28" s="39" t="s">
        <v>86</v>
      </c>
      <c r="B28" s="40" t="s">
        <v>56</v>
      </c>
      <c r="C28" s="13">
        <v>0.1</v>
      </c>
      <c r="D28" s="6">
        <v>1E-3</v>
      </c>
      <c r="E28" s="3"/>
      <c r="F28" s="3" t="s">
        <v>225</v>
      </c>
      <c r="G28" s="3"/>
      <c r="H28" s="3"/>
      <c r="I28" s="3" t="s">
        <v>225</v>
      </c>
      <c r="J28" s="3"/>
      <c r="K28" s="3"/>
      <c r="L28" s="3" t="s">
        <v>238</v>
      </c>
      <c r="M28" s="3"/>
      <c r="N28" s="3"/>
      <c r="O28" s="3" t="s">
        <v>238</v>
      </c>
      <c r="P28" s="3"/>
      <c r="Q28" s="3" t="str">
        <f t="shared" si="2"/>
        <v>0.001未満</v>
      </c>
      <c r="R28" s="3" t="str">
        <f t="shared" si="3"/>
        <v>0.001未満</v>
      </c>
    </row>
    <row r="29" spans="1:18">
      <c r="A29" s="39" t="s">
        <v>87</v>
      </c>
      <c r="B29" s="40" t="s">
        <v>22</v>
      </c>
      <c r="C29" s="10">
        <v>0.01</v>
      </c>
      <c r="D29" s="6">
        <v>1E-3</v>
      </c>
      <c r="E29" s="3"/>
      <c r="F29" s="3" t="s">
        <v>225</v>
      </c>
      <c r="G29" s="3"/>
      <c r="H29" s="3"/>
      <c r="I29" s="3" t="s">
        <v>225</v>
      </c>
      <c r="J29" s="3"/>
      <c r="K29" s="3"/>
      <c r="L29" s="3" t="s">
        <v>238</v>
      </c>
      <c r="M29" s="3"/>
      <c r="N29" s="3"/>
      <c r="O29" s="3" t="s">
        <v>238</v>
      </c>
      <c r="P29" s="3"/>
      <c r="Q29" s="3" t="str">
        <f t="shared" si="2"/>
        <v>0.001未満</v>
      </c>
      <c r="R29" s="3" t="str">
        <f t="shared" si="3"/>
        <v>0.001未満</v>
      </c>
    </row>
    <row r="30" spans="1:18">
      <c r="A30" s="39" t="s">
        <v>88</v>
      </c>
      <c r="B30" s="40" t="s">
        <v>23</v>
      </c>
      <c r="C30" s="13">
        <v>0.1</v>
      </c>
      <c r="D30" s="6">
        <v>1E-3</v>
      </c>
      <c r="E30" s="3"/>
      <c r="F30" s="3">
        <v>1.7999999999999999E-2</v>
      </c>
      <c r="G30" s="3"/>
      <c r="H30" s="3"/>
      <c r="I30" s="3">
        <v>3.5999999999999997E-2</v>
      </c>
      <c r="J30" s="3"/>
      <c r="K30" s="3"/>
      <c r="L30" s="3">
        <v>8.0000000000000002E-3</v>
      </c>
      <c r="M30" s="3"/>
      <c r="N30" s="3"/>
      <c r="O30" s="3">
        <v>8.0000000000000002E-3</v>
      </c>
      <c r="P30" s="3"/>
      <c r="Q30" s="3">
        <f t="shared" si="2"/>
        <v>3.5999999999999997E-2</v>
      </c>
      <c r="R30" s="3">
        <f t="shared" si="3"/>
        <v>8.0000000000000002E-3</v>
      </c>
    </row>
    <row r="31" spans="1:18">
      <c r="A31" s="39" t="s">
        <v>89</v>
      </c>
      <c r="B31" s="40" t="s">
        <v>24</v>
      </c>
      <c r="C31" s="10">
        <v>0.03</v>
      </c>
      <c r="D31" s="6">
        <v>3.0000000000000001E-3</v>
      </c>
      <c r="E31" s="3"/>
      <c r="F31" s="3" t="s">
        <v>233</v>
      </c>
      <c r="G31" s="3"/>
      <c r="H31" s="3"/>
      <c r="I31" s="3">
        <v>1.4999999999999999E-2</v>
      </c>
      <c r="J31" s="3"/>
      <c r="K31" s="3"/>
      <c r="L31" s="3">
        <v>7.0000000000000001E-3</v>
      </c>
      <c r="M31" s="3"/>
      <c r="N31" s="3"/>
      <c r="O31" s="3">
        <v>5.0000000000000001E-3</v>
      </c>
      <c r="P31" s="3"/>
      <c r="Q31" s="3">
        <f t="shared" si="2"/>
        <v>1.4999999999999999E-2</v>
      </c>
      <c r="R31" s="3">
        <f t="shared" si="3"/>
        <v>5.0000000000000001E-3</v>
      </c>
    </row>
    <row r="32" spans="1:18">
      <c r="A32" s="39" t="s">
        <v>90</v>
      </c>
      <c r="B32" s="40" t="s">
        <v>57</v>
      </c>
      <c r="C32" s="10">
        <v>0.03</v>
      </c>
      <c r="D32" s="6">
        <v>1E-3</v>
      </c>
      <c r="E32" s="3"/>
      <c r="F32" s="3">
        <v>2E-3</v>
      </c>
      <c r="G32" s="3"/>
      <c r="H32" s="3"/>
      <c r="I32" s="3">
        <v>5.0000000000000001E-3</v>
      </c>
      <c r="J32" s="3"/>
      <c r="K32" s="3"/>
      <c r="L32" s="3">
        <v>2E-3</v>
      </c>
      <c r="M32" s="3"/>
      <c r="N32" s="24"/>
      <c r="O32" s="3">
        <v>2E-3</v>
      </c>
      <c r="P32" s="24"/>
      <c r="Q32" s="3">
        <f t="shared" si="2"/>
        <v>5.0000000000000001E-3</v>
      </c>
      <c r="R32" s="3">
        <f t="shared" si="3"/>
        <v>2E-3</v>
      </c>
    </row>
    <row r="33" spans="1:18">
      <c r="A33" s="39" t="s">
        <v>91</v>
      </c>
      <c r="B33" s="40" t="s">
        <v>58</v>
      </c>
      <c r="C33" s="10">
        <v>0.09</v>
      </c>
      <c r="D33" s="6">
        <v>1E-3</v>
      </c>
      <c r="E33" s="3"/>
      <c r="F33" s="3" t="s">
        <v>225</v>
      </c>
      <c r="G33" s="3"/>
      <c r="H33" s="3"/>
      <c r="I33" s="3" t="s">
        <v>225</v>
      </c>
      <c r="J33" s="3"/>
      <c r="K33" s="3"/>
      <c r="L33" s="3" t="s">
        <v>238</v>
      </c>
      <c r="M33" s="3"/>
      <c r="N33" s="3"/>
      <c r="O33" s="3" t="s">
        <v>238</v>
      </c>
      <c r="P33" s="3"/>
      <c r="Q33" s="3" t="str">
        <f t="shared" si="2"/>
        <v>0.001未満</v>
      </c>
      <c r="R33" s="3" t="str">
        <f t="shared" si="3"/>
        <v>0.001未満</v>
      </c>
    </row>
    <row r="34" spans="1:18">
      <c r="A34" s="39" t="s">
        <v>92</v>
      </c>
      <c r="B34" s="40" t="s">
        <v>25</v>
      </c>
      <c r="C34" s="10">
        <v>0.08</v>
      </c>
      <c r="D34" s="6">
        <v>8.0000000000000002E-3</v>
      </c>
      <c r="E34" s="3"/>
      <c r="F34" s="3" t="s">
        <v>234</v>
      </c>
      <c r="G34" s="3"/>
      <c r="H34" s="3"/>
      <c r="I34" s="3" t="s">
        <v>234</v>
      </c>
      <c r="J34" s="3"/>
      <c r="K34" s="3"/>
      <c r="L34" s="3" t="s">
        <v>247</v>
      </c>
      <c r="M34" s="3"/>
      <c r="N34" s="3"/>
      <c r="O34" s="3" t="s">
        <v>247</v>
      </c>
      <c r="P34" s="3"/>
      <c r="Q34" s="3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2"/>
        <v>0.01未満</v>
      </c>
      <c r="R35" s="3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>
        <v>0.08</v>
      </c>
      <c r="J36" s="3"/>
      <c r="K36" s="3"/>
      <c r="L36" s="3"/>
      <c r="M36" s="3"/>
      <c r="N36" s="3"/>
      <c r="O36" s="3"/>
      <c r="P36" s="3"/>
      <c r="Q36" s="3">
        <f t="shared" si="2"/>
        <v>0.08</v>
      </c>
      <c r="R36" s="3">
        <f t="shared" si="3"/>
        <v>0.08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 t="s">
        <v>268</v>
      </c>
      <c r="J37" s="3"/>
      <c r="K37" s="3"/>
      <c r="L37" s="3"/>
      <c r="M37" s="3"/>
      <c r="N37" s="3"/>
      <c r="O37" s="3"/>
      <c r="P37" s="3"/>
      <c r="Q37" s="3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 t="s">
        <v>269</v>
      </c>
      <c r="J38" s="3"/>
      <c r="K38" s="3"/>
      <c r="L38" s="3"/>
      <c r="M38" s="3"/>
      <c r="N38" s="3"/>
      <c r="O38" s="3"/>
      <c r="P38" s="3"/>
      <c r="Q38" s="3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4.8</v>
      </c>
      <c r="J39" s="3"/>
      <c r="K39" s="3"/>
      <c r="L39" s="3"/>
      <c r="M39" s="3"/>
      <c r="N39" s="3"/>
      <c r="O39" s="3"/>
      <c r="P39" s="3"/>
      <c r="Q39" s="3">
        <f t="shared" si="2"/>
        <v>4.8</v>
      </c>
      <c r="R39" s="3">
        <f t="shared" si="3"/>
        <v>4.8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 t="s">
        <v>213</v>
      </c>
      <c r="J40" s="3"/>
      <c r="K40" s="3"/>
      <c r="L40" s="3"/>
      <c r="M40" s="3"/>
      <c r="N40" s="3"/>
      <c r="O40" s="3"/>
      <c r="P40" s="3"/>
      <c r="Q40" s="3" t="str">
        <f t="shared" si="2"/>
        <v>0.005未満</v>
      </c>
      <c r="R40" s="3" t="str">
        <f t="shared" si="3"/>
        <v>0.005未満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>
        <v>3.5</v>
      </c>
      <c r="F41" s="3">
        <v>2.8</v>
      </c>
      <c r="G41" s="30">
        <v>3</v>
      </c>
      <c r="H41" s="30">
        <v>3</v>
      </c>
      <c r="I41" s="3">
        <v>3.2</v>
      </c>
      <c r="J41" s="30">
        <v>4.8</v>
      </c>
      <c r="K41" s="3">
        <v>2.9</v>
      </c>
      <c r="L41" s="3">
        <v>3.6</v>
      </c>
      <c r="M41" s="3">
        <v>2.8</v>
      </c>
      <c r="N41" s="3">
        <v>2.7</v>
      </c>
      <c r="O41" s="3">
        <v>2.5</v>
      </c>
      <c r="P41" s="3">
        <v>2.8</v>
      </c>
      <c r="Q41" s="3">
        <f t="shared" si="2"/>
        <v>4.8</v>
      </c>
      <c r="R41" s="3">
        <f t="shared" si="3"/>
        <v>2.5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29</v>
      </c>
      <c r="J42" s="3"/>
      <c r="K42" s="3"/>
      <c r="L42" s="3"/>
      <c r="M42" s="3"/>
      <c r="N42" s="3"/>
      <c r="O42" s="3"/>
      <c r="P42" s="3"/>
      <c r="Q42" s="3">
        <f t="shared" si="2"/>
        <v>29</v>
      </c>
      <c r="R42" s="3">
        <f t="shared" si="3"/>
        <v>29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>
        <v>61</v>
      </c>
      <c r="J43" s="3"/>
      <c r="K43" s="3"/>
      <c r="L43" s="3"/>
      <c r="M43" s="3"/>
      <c r="N43" s="3"/>
      <c r="O43" s="3"/>
      <c r="P43" s="3"/>
      <c r="Q43" s="3">
        <f t="shared" si="2"/>
        <v>61</v>
      </c>
      <c r="R43" s="3">
        <f t="shared" si="3"/>
        <v>61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270</v>
      </c>
      <c r="J44" s="3"/>
      <c r="K44" s="3"/>
      <c r="L44" s="3"/>
      <c r="M44" s="3"/>
      <c r="N44" s="3"/>
      <c r="O44" s="3"/>
      <c r="P44" s="3"/>
      <c r="Q44" s="3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 t="s">
        <v>271</v>
      </c>
      <c r="J45" s="3"/>
      <c r="K45" s="3"/>
      <c r="L45" s="3"/>
      <c r="M45" s="3"/>
      <c r="N45" s="3"/>
      <c r="O45" s="3"/>
      <c r="P45" s="3"/>
      <c r="Q45" s="3" t="str">
        <f t="shared" si="2"/>
        <v>0.000001未満</v>
      </c>
      <c r="R45" s="3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271</v>
      </c>
      <c r="J46" s="3"/>
      <c r="K46" s="3"/>
      <c r="L46" s="3"/>
      <c r="M46" s="3"/>
      <c r="N46" s="3"/>
      <c r="O46" s="3"/>
      <c r="P46" s="3"/>
      <c r="Q46" s="3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272</v>
      </c>
      <c r="J47" s="3"/>
      <c r="K47" s="3"/>
      <c r="L47" s="3"/>
      <c r="M47" s="3"/>
      <c r="N47" s="3"/>
      <c r="O47" s="3"/>
      <c r="P47" s="3"/>
      <c r="Q47" s="3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273</v>
      </c>
      <c r="J48" s="3"/>
      <c r="K48" s="3"/>
      <c r="L48" s="3"/>
      <c r="M48" s="3"/>
      <c r="N48" s="3"/>
      <c r="O48" s="3"/>
      <c r="P48" s="3"/>
      <c r="Q48" s="3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>
        <v>0.9</v>
      </c>
      <c r="F49" s="3">
        <v>0.7</v>
      </c>
      <c r="G49" s="3">
        <v>0.7</v>
      </c>
      <c r="H49" s="3">
        <v>0.9</v>
      </c>
      <c r="I49" s="3">
        <v>0.9</v>
      </c>
      <c r="J49" s="3">
        <v>1.1000000000000001</v>
      </c>
      <c r="K49" s="3">
        <v>0.7</v>
      </c>
      <c r="L49" s="3">
        <v>0.6</v>
      </c>
      <c r="M49" s="3">
        <v>0.5</v>
      </c>
      <c r="N49" s="3">
        <v>0.4</v>
      </c>
      <c r="O49" s="3">
        <v>0.5</v>
      </c>
      <c r="P49" s="3">
        <v>1.7</v>
      </c>
      <c r="Q49" s="3">
        <f t="shared" si="2"/>
        <v>1.7</v>
      </c>
      <c r="R49" s="3">
        <f t="shared" si="3"/>
        <v>0.4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7.7</v>
      </c>
      <c r="F50" s="3">
        <v>7.6</v>
      </c>
      <c r="G50" s="3">
        <v>7.7</v>
      </c>
      <c r="H50" s="3">
        <v>7.6</v>
      </c>
      <c r="I50" s="3">
        <v>7.7</v>
      </c>
      <c r="J50" s="3">
        <v>7.7</v>
      </c>
      <c r="K50" s="3">
        <v>7.6</v>
      </c>
      <c r="L50" s="3">
        <v>7.8</v>
      </c>
      <c r="M50" s="3">
        <v>7.7</v>
      </c>
      <c r="N50" s="3">
        <v>7.6</v>
      </c>
      <c r="O50" s="3">
        <v>7.6</v>
      </c>
      <c r="P50" s="3">
        <v>7.6</v>
      </c>
      <c r="Q50" s="3">
        <f t="shared" si="2"/>
        <v>7.8</v>
      </c>
      <c r="R50" s="3">
        <f t="shared" si="3"/>
        <v>7.6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211</v>
      </c>
      <c r="F51" s="3" t="s">
        <v>211</v>
      </c>
      <c r="G51" s="3" t="s">
        <v>211</v>
      </c>
      <c r="H51" s="3" t="s">
        <v>211</v>
      </c>
      <c r="I51" s="3" t="s">
        <v>211</v>
      </c>
      <c r="J51" s="3" t="s">
        <v>211</v>
      </c>
      <c r="K51" s="3" t="s">
        <v>211</v>
      </c>
      <c r="L51" s="3" t="s">
        <v>211</v>
      </c>
      <c r="M51" s="3" t="s">
        <v>211</v>
      </c>
      <c r="N51" s="3" t="s">
        <v>211</v>
      </c>
      <c r="O51" s="3" t="s">
        <v>211</v>
      </c>
      <c r="P51" s="3" t="s">
        <v>211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211</v>
      </c>
      <c r="F52" s="3" t="s">
        <v>211</v>
      </c>
      <c r="G52" s="3" t="s">
        <v>211</v>
      </c>
      <c r="H52" s="3" t="s">
        <v>211</v>
      </c>
      <c r="I52" s="3" t="s">
        <v>211</v>
      </c>
      <c r="J52" s="3" t="s">
        <v>211</v>
      </c>
      <c r="K52" s="3" t="s">
        <v>211</v>
      </c>
      <c r="L52" s="3" t="s">
        <v>211</v>
      </c>
      <c r="M52" s="3" t="s">
        <v>211</v>
      </c>
      <c r="N52" s="3" t="s">
        <v>211</v>
      </c>
      <c r="O52" s="3" t="s">
        <v>211</v>
      </c>
      <c r="P52" s="3" t="s">
        <v>211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>
        <v>1.3</v>
      </c>
      <c r="F53" s="3">
        <v>1.3</v>
      </c>
      <c r="G53" s="3">
        <v>1.3</v>
      </c>
      <c r="H53" s="3">
        <v>1.6</v>
      </c>
      <c r="I53" s="3">
        <v>0.9</v>
      </c>
      <c r="J53" s="3">
        <v>1.5</v>
      </c>
      <c r="K53" s="3">
        <v>1</v>
      </c>
      <c r="L53" s="3">
        <v>0.5</v>
      </c>
      <c r="M53" s="3">
        <v>0.6</v>
      </c>
      <c r="N53" s="3">
        <v>0.7</v>
      </c>
      <c r="O53" s="3">
        <v>1</v>
      </c>
      <c r="P53" s="3">
        <v>1.1000000000000001</v>
      </c>
      <c r="Q53" s="3">
        <f t="shared" ref="Q53:Q54" si="4">IF(MAX(E53:P53)=0,D53&amp;"未満",MAX(E53:P53))</f>
        <v>1.6</v>
      </c>
      <c r="R53" s="3">
        <f t="shared" ref="R53:R54" si="5">IF(MIN(E53:P53)=0,D53&amp;"未満",MIN(E53:P53))</f>
        <v>0.5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173</v>
      </c>
      <c r="F54" s="3" t="s">
        <v>136</v>
      </c>
      <c r="G54" s="3" t="s">
        <v>173</v>
      </c>
      <c r="H54" s="3" t="s">
        <v>173</v>
      </c>
      <c r="I54" s="3">
        <v>0.2</v>
      </c>
      <c r="J54" s="3" t="s">
        <v>173</v>
      </c>
      <c r="K54" s="3" t="s">
        <v>173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  <c r="Q54" s="3">
        <f t="shared" si="4"/>
        <v>0.2</v>
      </c>
      <c r="R54" s="3">
        <f t="shared" si="5"/>
        <v>0.2</v>
      </c>
    </row>
    <row r="55" spans="1:18">
      <c r="A55" s="1"/>
      <c r="B55" s="2" t="s">
        <v>61</v>
      </c>
      <c r="C55" s="2"/>
      <c r="D55" s="6"/>
      <c r="E55" s="3" t="s">
        <v>210</v>
      </c>
      <c r="F55" s="3" t="s">
        <v>210</v>
      </c>
      <c r="G55" s="3" t="s">
        <v>210</v>
      </c>
      <c r="H55" s="3" t="s">
        <v>210</v>
      </c>
      <c r="I55" s="3" t="s">
        <v>210</v>
      </c>
      <c r="J55" s="3" t="s">
        <v>210</v>
      </c>
      <c r="K55" s="3" t="s">
        <v>210</v>
      </c>
      <c r="L55" s="3" t="s">
        <v>210</v>
      </c>
      <c r="M55" s="3" t="s">
        <v>210</v>
      </c>
      <c r="N55" s="3" t="s">
        <v>210</v>
      </c>
      <c r="O55" s="3" t="s">
        <v>210</v>
      </c>
      <c r="P55" s="3" t="s">
        <v>210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5"/>
      <c r="I56" s="33"/>
      <c r="J56" s="33"/>
      <c r="K56" s="33"/>
      <c r="L56" s="35"/>
      <c r="M56" s="33"/>
      <c r="N56" s="35"/>
      <c r="O56" s="35"/>
      <c r="P56" s="35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>
        <v>8</v>
      </c>
      <c r="J57" s="4"/>
      <c r="K57" s="4"/>
      <c r="L57" s="4"/>
      <c r="M57" s="4"/>
      <c r="N57" s="4"/>
      <c r="O57" s="4"/>
      <c r="P57" s="4"/>
      <c r="Q57" s="3">
        <f>IF(SUBTOTAL(3,E57:P57)=0,"-",MAX(E57:P57))</f>
        <v>8</v>
      </c>
      <c r="R57" s="3">
        <f>IF(SUBTOTAL(3,E57:P57)=0,"-",MIN(E57:P57))</f>
        <v>8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 t="s">
        <v>274</v>
      </c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1.0未満</v>
      </c>
      <c r="R58" s="3" t="str">
        <f>IF(SUBTOTAL(3,E58:P58)=0,"-",IF(MIN(E58:P58)=0,"1.0未満",MIN(E58:P58)))</f>
        <v>1.0未満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>
        <v>0</v>
      </c>
      <c r="J59" s="4"/>
      <c r="K59" s="4"/>
      <c r="L59" s="4"/>
      <c r="M59" s="4"/>
      <c r="N59" s="4"/>
      <c r="O59" s="4"/>
      <c r="P59" s="4"/>
      <c r="Q59" s="3">
        <f>IF(SUBTOTAL(3,E59:P59)=0,"-",MAX(E59:P59))</f>
        <v>0</v>
      </c>
      <c r="R59" s="3">
        <f>IF(SUBTOTAL(3,E59:P59)=0,"-",MIN(E59:P59))</f>
        <v>0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>
        <v>0</v>
      </c>
      <c r="J60" s="4"/>
      <c r="K60" s="4"/>
      <c r="L60" s="4"/>
      <c r="M60" s="4"/>
      <c r="N60" s="4"/>
      <c r="O60" s="4"/>
      <c r="P60" s="4"/>
      <c r="Q60" s="3">
        <f>IF(SUBTOTAL(3,E60:P60)=0,"-",MAX(E60:P60))</f>
        <v>0</v>
      </c>
      <c r="R60" s="3">
        <f>IF(SUBTOTAL(3,E60:P60)=0,"-",MIN(E60:P60))</f>
        <v>0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>
        <f>IF([1]八幡沢・第６!E62=0,"",[1]八幡沢・第６!E62)</f>
        <v>44671</v>
      </c>
      <c r="F62" s="31">
        <f>IF([1]八幡沢・第６!F62=0,"",[1]八幡沢・第６!F62)</f>
        <v>44706</v>
      </c>
      <c r="G62" s="31">
        <f>IF([2]八幡沢・第６!G62=0,"",[2]八幡沢・第６!G62)</f>
        <v>44727</v>
      </c>
      <c r="H62" s="31">
        <v>44762</v>
      </c>
      <c r="I62" s="31">
        <v>44797</v>
      </c>
      <c r="J62" s="31">
        <f>IF([1]八幡沢・第６!J62=0,"",[1]八幡沢・第６!J62)</f>
        <v>44825</v>
      </c>
      <c r="K62" s="31">
        <v>44853</v>
      </c>
      <c r="L62" s="31">
        <v>44882</v>
      </c>
      <c r="M62" s="31">
        <v>45274</v>
      </c>
      <c r="N62" s="31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49" t="s">
        <v>163</v>
      </c>
      <c r="E63" s="54">
        <v>0.5</v>
      </c>
      <c r="F63" s="22">
        <v>0.5</v>
      </c>
      <c r="G63" s="22">
        <v>0.6</v>
      </c>
      <c r="H63" s="54">
        <v>0.3</v>
      </c>
      <c r="I63" s="54">
        <v>0.4</v>
      </c>
      <c r="J63" s="22">
        <v>0.3</v>
      </c>
      <c r="K63" s="22">
        <v>0.6</v>
      </c>
      <c r="L63" s="22">
        <v>0.5</v>
      </c>
      <c r="M63" s="22">
        <v>0.6</v>
      </c>
      <c r="N63" s="22">
        <v>0.4</v>
      </c>
      <c r="O63" s="22">
        <v>0.4</v>
      </c>
      <c r="P63" s="22">
        <v>0.4</v>
      </c>
      <c r="Q63" s="50">
        <f>IF(MAX(E63:P63)=0,D63,MAX(E63:P63))</f>
        <v>0.6</v>
      </c>
      <c r="R63" s="50">
        <f>IF(MIN(E63:P63)=0,D63,MIN(E63:P63))</f>
        <v>0.3</v>
      </c>
    </row>
    <row r="64" spans="1:18">
      <c r="A64" s="1"/>
      <c r="B64" s="15" t="s">
        <v>50</v>
      </c>
      <c r="C64" s="16" t="s">
        <v>51</v>
      </c>
      <c r="D64" s="17"/>
      <c r="E64" s="55">
        <v>12.2</v>
      </c>
      <c r="F64" s="27">
        <v>22.5</v>
      </c>
      <c r="G64" s="27">
        <v>16</v>
      </c>
      <c r="H64" s="55">
        <v>28.5</v>
      </c>
      <c r="I64" s="27">
        <v>25.8</v>
      </c>
      <c r="J64" s="27">
        <v>16.2</v>
      </c>
      <c r="K64" s="27">
        <v>14</v>
      </c>
      <c r="L64" s="27">
        <v>10.5</v>
      </c>
      <c r="M64" s="27">
        <v>4</v>
      </c>
      <c r="N64" s="27">
        <v>-6</v>
      </c>
      <c r="O64" s="27">
        <v>1</v>
      </c>
      <c r="P64" s="27">
        <v>11</v>
      </c>
      <c r="Q64" s="27">
        <f t="shared" ref="Q64:Q65" si="6">MAX(E64:P64)</f>
        <v>28.5</v>
      </c>
      <c r="R64" s="27">
        <f t="shared" ref="R64:R65" si="7">MIN(E64:P64)</f>
        <v>-6</v>
      </c>
    </row>
    <row r="65" spans="1:18">
      <c r="A65" s="1"/>
      <c r="B65" s="18" t="s">
        <v>52</v>
      </c>
      <c r="C65" s="19" t="s">
        <v>51</v>
      </c>
      <c r="D65" s="20"/>
      <c r="E65" s="56">
        <v>9.1999999999999993</v>
      </c>
      <c r="F65" s="29">
        <v>13</v>
      </c>
      <c r="G65" s="29">
        <v>14</v>
      </c>
      <c r="H65" s="56">
        <v>17.899999999999999</v>
      </c>
      <c r="I65" s="29">
        <v>18.8</v>
      </c>
      <c r="J65" s="29">
        <v>18.7</v>
      </c>
      <c r="K65" s="29">
        <v>14.4</v>
      </c>
      <c r="L65" s="29">
        <v>10.7</v>
      </c>
      <c r="M65" s="29">
        <v>7.4</v>
      </c>
      <c r="N65" s="29">
        <v>4.4000000000000004</v>
      </c>
      <c r="O65" s="29">
        <v>3.8</v>
      </c>
      <c r="P65" s="29">
        <v>7.1</v>
      </c>
      <c r="Q65" s="29">
        <f t="shared" si="6"/>
        <v>18.8</v>
      </c>
      <c r="R65" s="29">
        <f t="shared" si="7"/>
        <v>3.8</v>
      </c>
    </row>
    <row r="66" spans="1:18">
      <c r="A66" s="1"/>
      <c r="B66" s="6" t="s">
        <v>137</v>
      </c>
      <c r="C66" s="6"/>
      <c r="D66" s="6"/>
      <c r="E66" s="31" t="str">
        <f>IF([1]八幡沢・第６!E66=0,"",[1]八幡沢・第６!E66)</f>
        <v>曇</v>
      </c>
      <c r="F66" s="31" t="str">
        <f>IF([1]八幡沢・第６!F66=0,"",[1]八幡沢・第６!F66)</f>
        <v>晴</v>
      </c>
      <c r="G66" s="31" t="s">
        <v>221</v>
      </c>
      <c r="H66" s="31" t="s">
        <v>237</v>
      </c>
      <c r="I66" s="31" t="s">
        <v>221</v>
      </c>
      <c r="J66" s="31" t="str">
        <f>IF([1]八幡沢・第６!J66=0,"",[1]八幡沢・第６!J66)</f>
        <v>曇</v>
      </c>
      <c r="K66" s="31" t="s">
        <v>255</v>
      </c>
      <c r="L66" s="31" t="s">
        <v>255</v>
      </c>
      <c r="M66" s="31" t="s">
        <v>255</v>
      </c>
      <c r="N66" s="31" t="s">
        <v>278</v>
      </c>
      <c r="O66" s="31" t="s">
        <v>255</v>
      </c>
      <c r="P66" s="31" t="s">
        <v>255</v>
      </c>
      <c r="Q66" s="7"/>
      <c r="R66" s="7"/>
    </row>
    <row r="67" spans="1:18">
      <c r="G67" s="75"/>
    </row>
    <row r="68" spans="1:18" ht="13.15" customHeight="1">
      <c r="A68" s="80" t="s">
        <v>143</v>
      </c>
      <c r="B68" s="7" t="s">
        <v>148</v>
      </c>
      <c r="C68" s="7"/>
      <c r="D68" s="7" t="s">
        <v>139</v>
      </c>
      <c r="E68" s="7">
        <f t="shared" ref="E68:F68" si="8">SUBTOTAL(3,E70:E120)</f>
        <v>0</v>
      </c>
      <c r="F68" s="7">
        <f t="shared" si="8"/>
        <v>0</v>
      </c>
      <c r="G68" s="4">
        <f t="shared" ref="G68:K68" si="9">SUBTOTAL(3,G70:G120)</f>
        <v>0</v>
      </c>
      <c r="H68" s="7">
        <f t="shared" si="9"/>
        <v>0</v>
      </c>
      <c r="I68" s="7">
        <f t="shared" si="9"/>
        <v>39</v>
      </c>
      <c r="J68" s="7">
        <f t="shared" si="9"/>
        <v>0</v>
      </c>
      <c r="K68" s="7">
        <f t="shared" si="9"/>
        <v>0</v>
      </c>
      <c r="L68" s="7">
        <v>0</v>
      </c>
      <c r="M68" s="7">
        <v>0</v>
      </c>
      <c r="N68" s="7">
        <v>0</v>
      </c>
      <c r="O68" s="7">
        <f t="shared" ref="O68:R68" si="10">SUBTOTAL(3,O70:O120)</f>
        <v>0</v>
      </c>
      <c r="P68" s="7">
        <f t="shared" si="10"/>
        <v>0</v>
      </c>
      <c r="Q68" s="7">
        <f t="shared" si="10"/>
        <v>39</v>
      </c>
      <c r="R68" s="7">
        <f t="shared" si="10"/>
        <v>39</v>
      </c>
    </row>
    <row r="69" spans="1:18">
      <c r="A69" s="81"/>
      <c r="B69" s="7" t="s">
        <v>131</v>
      </c>
      <c r="C69" s="7" t="s">
        <v>132</v>
      </c>
      <c r="D69" s="7" t="s">
        <v>133</v>
      </c>
      <c r="E69" s="7" t="s">
        <v>142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12">
        <v>100</v>
      </c>
      <c r="D70" s="6">
        <v>0</v>
      </c>
      <c r="E70" s="3"/>
      <c r="F70" s="3"/>
      <c r="G70" s="3"/>
      <c r="H70" s="3"/>
      <c r="I70" s="3">
        <v>200</v>
      </c>
      <c r="J70" s="3"/>
      <c r="K70" s="3"/>
      <c r="L70" s="3"/>
      <c r="M70" s="3"/>
      <c r="N70" s="3"/>
      <c r="O70" s="3"/>
      <c r="P70" s="3"/>
      <c r="Q70" s="3">
        <f>MAX(E70:P70)</f>
        <v>200</v>
      </c>
      <c r="R70" s="3">
        <f>MIN(E70:P70)</f>
        <v>200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260</v>
      </c>
      <c r="J71" s="3"/>
      <c r="K71" s="3"/>
      <c r="L71" s="3"/>
      <c r="M71" s="3"/>
      <c r="N71" s="3"/>
      <c r="O71" s="3"/>
      <c r="P71" s="3"/>
      <c r="Q71" s="3" t="str">
        <f>IF(MAX(E71:P71)=0,"検出しない",MAX(E71:P71))</f>
        <v>検出しない</v>
      </c>
      <c r="R71" s="3" t="str">
        <f>IF(MIN(E71:P71)=0,"検出しない",MIN(E71:P71))</f>
        <v>検出しない</v>
      </c>
    </row>
    <row r="72" spans="1:18">
      <c r="A72" s="41" t="s">
        <v>64</v>
      </c>
      <c r="B72" s="42" t="s">
        <v>3</v>
      </c>
      <c r="C72" s="8">
        <v>3.0000000000000001E-3</v>
      </c>
      <c r="D72" s="6">
        <v>2.9999999999999997E-4</v>
      </c>
      <c r="E72" s="3"/>
      <c r="F72" s="3"/>
      <c r="G72" s="3"/>
      <c r="H72" s="3"/>
      <c r="I72" s="3" t="s">
        <v>169</v>
      </c>
      <c r="J72" s="3"/>
      <c r="K72" s="3"/>
      <c r="L72" s="3"/>
      <c r="M72" s="3"/>
      <c r="N72" s="3"/>
      <c r="O72" s="3"/>
      <c r="P72" s="3"/>
      <c r="Q72" s="3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9">
        <v>5.0000000000000001E-4</v>
      </c>
      <c r="D73" s="6">
        <v>5.0000000000000002E-5</v>
      </c>
      <c r="E73" s="3"/>
      <c r="F73" s="3"/>
      <c r="G73" s="3"/>
      <c r="H73" s="3"/>
      <c r="I73" s="3" t="s">
        <v>170</v>
      </c>
      <c r="J73" s="3"/>
      <c r="K73" s="3"/>
      <c r="L73" s="3"/>
      <c r="M73" s="3"/>
      <c r="N73" s="3"/>
      <c r="O73" s="3"/>
      <c r="P73" s="3"/>
      <c r="Q73" s="3" t="str">
        <f t="shared" ref="Q73:Q116" si="11">IF(MAX(E73:P73)=0,D73&amp;"未満",MAX(E73:P73))</f>
        <v>0.00005未満</v>
      </c>
      <c r="R73" s="3" t="str">
        <f t="shared" ref="R73:R116" si="12">IF(MIN(E73:P73)=0,D73&amp;"未満",MIN(E73:P73))</f>
        <v>0.00005未満</v>
      </c>
    </row>
    <row r="74" spans="1:18">
      <c r="A74" s="41" t="s">
        <v>66</v>
      </c>
      <c r="B74" s="42" t="s">
        <v>5</v>
      </c>
      <c r="C74" s="10">
        <v>0.01</v>
      </c>
      <c r="D74" s="6">
        <v>1E-3</v>
      </c>
      <c r="E74" s="3"/>
      <c r="F74" s="3"/>
      <c r="G74" s="3"/>
      <c r="H74" s="3"/>
      <c r="I74" s="3" t="s">
        <v>225</v>
      </c>
      <c r="J74" s="3"/>
      <c r="K74" s="3"/>
      <c r="L74" s="3"/>
      <c r="M74" s="3"/>
      <c r="N74" s="3"/>
      <c r="O74" s="3"/>
      <c r="P74" s="3"/>
      <c r="Q74" s="3" t="str">
        <f t="shared" si="11"/>
        <v>0.001未満</v>
      </c>
      <c r="R74" s="3" t="str">
        <f t="shared" si="12"/>
        <v>0.001未満</v>
      </c>
    </row>
    <row r="75" spans="1:18">
      <c r="A75" s="41" t="s">
        <v>67</v>
      </c>
      <c r="B75" s="42" t="s">
        <v>6</v>
      </c>
      <c r="C75" s="10">
        <v>0.01</v>
      </c>
      <c r="D75" s="6">
        <v>1E-3</v>
      </c>
      <c r="E75" s="3"/>
      <c r="F75" s="3"/>
      <c r="G75" s="3"/>
      <c r="H75" s="3"/>
      <c r="I75" s="3" t="s">
        <v>225</v>
      </c>
      <c r="J75" s="3"/>
      <c r="K75" s="3"/>
      <c r="L75" s="3"/>
      <c r="M75" s="3"/>
      <c r="N75" s="3"/>
      <c r="O75" s="3"/>
      <c r="P75" s="3"/>
      <c r="Q75" s="3" t="str">
        <f t="shared" si="11"/>
        <v>0.001未満</v>
      </c>
      <c r="R75" s="3" t="str">
        <f t="shared" si="12"/>
        <v>0.001未満</v>
      </c>
    </row>
    <row r="76" spans="1:18">
      <c r="A76" s="41" t="s">
        <v>68</v>
      </c>
      <c r="B76" s="42" t="s">
        <v>7</v>
      </c>
      <c r="C76" s="10">
        <v>0.01</v>
      </c>
      <c r="D76" s="6">
        <v>1E-3</v>
      </c>
      <c r="E76" s="3"/>
      <c r="F76" s="3"/>
      <c r="G76" s="3"/>
      <c r="H76" s="3"/>
      <c r="I76" s="3" t="s">
        <v>225</v>
      </c>
      <c r="J76" s="3"/>
      <c r="K76" s="3"/>
      <c r="L76" s="3"/>
      <c r="M76" s="3"/>
      <c r="N76" s="3"/>
      <c r="O76" s="3"/>
      <c r="P76" s="3"/>
      <c r="Q76" s="3" t="str">
        <f t="shared" si="11"/>
        <v>0.001未満</v>
      </c>
      <c r="R76" s="3" t="str">
        <f t="shared" si="12"/>
        <v>0.001未満</v>
      </c>
    </row>
    <row r="77" spans="1:18">
      <c r="A77" s="41" t="s">
        <v>69</v>
      </c>
      <c r="B77" s="42" t="s">
        <v>8</v>
      </c>
      <c r="C77" s="10">
        <v>0.05</v>
      </c>
      <c r="D77" s="6">
        <v>5.0000000000000001E-3</v>
      </c>
      <c r="E77" s="3"/>
      <c r="F77" s="3"/>
      <c r="G77" s="3"/>
      <c r="H77" s="3"/>
      <c r="I77" s="3" t="s">
        <v>226</v>
      </c>
      <c r="J77" s="3"/>
      <c r="K77" s="3"/>
      <c r="L77" s="3"/>
      <c r="M77" s="3"/>
      <c r="N77" s="3"/>
      <c r="O77" s="3"/>
      <c r="P77" s="3"/>
      <c r="Q77" s="3" t="str">
        <f t="shared" si="11"/>
        <v>0.005未満</v>
      </c>
      <c r="R77" s="3" t="str">
        <f t="shared" si="12"/>
        <v>0.005未満</v>
      </c>
    </row>
    <row r="78" spans="1:18">
      <c r="A78" s="41" t="s">
        <v>70</v>
      </c>
      <c r="B78" s="42" t="s">
        <v>9</v>
      </c>
      <c r="C78" s="10">
        <v>0.04</v>
      </c>
      <c r="D78" s="6">
        <v>4.0000000000000001E-3</v>
      </c>
      <c r="E78" s="3"/>
      <c r="F78" s="3"/>
      <c r="G78" s="3"/>
      <c r="H78" s="3"/>
      <c r="I78" s="3" t="s">
        <v>264</v>
      </c>
      <c r="J78" s="3"/>
      <c r="K78" s="3"/>
      <c r="L78" s="3"/>
      <c r="M78" s="3"/>
      <c r="N78" s="3"/>
      <c r="O78" s="3"/>
      <c r="P78" s="3"/>
      <c r="Q78" s="3" t="str">
        <f t="shared" si="11"/>
        <v>0.004未満</v>
      </c>
      <c r="R78" s="3" t="str">
        <f t="shared" si="12"/>
        <v>0.004未満</v>
      </c>
    </row>
    <row r="79" spans="1:18">
      <c r="A79" s="41" t="s">
        <v>71</v>
      </c>
      <c r="B79" s="42" t="s">
        <v>10</v>
      </c>
      <c r="C79" s="10">
        <v>0.01</v>
      </c>
      <c r="D79" s="6">
        <v>1E-3</v>
      </c>
      <c r="E79" s="3"/>
      <c r="F79" s="3"/>
      <c r="G79" s="3"/>
      <c r="H79" s="3"/>
      <c r="I79" s="3" t="s">
        <v>225</v>
      </c>
      <c r="J79" s="3"/>
      <c r="K79" s="3"/>
      <c r="L79" s="3"/>
      <c r="M79" s="3"/>
      <c r="N79" s="3"/>
      <c r="O79" s="3"/>
      <c r="P79" s="3"/>
      <c r="Q79" s="3" t="str">
        <f t="shared" si="11"/>
        <v>0.001未満</v>
      </c>
      <c r="R79" s="3" t="str">
        <f t="shared" si="12"/>
        <v>0.001未満</v>
      </c>
    </row>
    <row r="80" spans="1:18">
      <c r="A80" s="41" t="s">
        <v>72</v>
      </c>
      <c r="B80" s="42" t="s">
        <v>11</v>
      </c>
      <c r="C80" s="11">
        <v>10</v>
      </c>
      <c r="D80" s="6">
        <v>0.02</v>
      </c>
      <c r="E80" s="3"/>
      <c r="F80" s="3"/>
      <c r="G80" s="3"/>
      <c r="H80" s="3"/>
      <c r="I80" s="3">
        <v>0.59</v>
      </c>
      <c r="J80" s="3"/>
      <c r="K80" s="3"/>
      <c r="L80" s="3"/>
      <c r="M80" s="3"/>
      <c r="N80" s="3"/>
      <c r="O80" s="3"/>
      <c r="P80" s="3"/>
      <c r="Q80" s="3">
        <f t="shared" si="11"/>
        <v>0.59</v>
      </c>
      <c r="R80" s="3">
        <f t="shared" si="12"/>
        <v>0.59</v>
      </c>
    </row>
    <row r="81" spans="1:18">
      <c r="A81" s="41" t="s">
        <v>73</v>
      </c>
      <c r="B81" s="42" t="s">
        <v>12</v>
      </c>
      <c r="C81" s="13">
        <v>0.8</v>
      </c>
      <c r="D81" s="6">
        <v>0.08</v>
      </c>
      <c r="E81" s="25"/>
      <c r="F81" s="3"/>
      <c r="G81" s="3"/>
      <c r="H81" s="3"/>
      <c r="I81" s="3" t="s">
        <v>275</v>
      </c>
      <c r="J81" s="3"/>
      <c r="K81" s="3"/>
      <c r="L81" s="3"/>
      <c r="M81" s="3"/>
      <c r="N81" s="3"/>
      <c r="O81" s="3"/>
      <c r="P81" s="3"/>
      <c r="Q81" s="3" t="str">
        <f t="shared" si="11"/>
        <v>0.08未満</v>
      </c>
      <c r="R81" s="3" t="str">
        <f t="shared" si="12"/>
        <v>0.08未満</v>
      </c>
    </row>
    <row r="82" spans="1:18">
      <c r="A82" s="41" t="s">
        <v>74</v>
      </c>
      <c r="B82" s="42" t="s">
        <v>13</v>
      </c>
      <c r="C82" s="13">
        <v>1</v>
      </c>
      <c r="D82" s="6">
        <v>0.1</v>
      </c>
      <c r="E82" s="3"/>
      <c r="F82" s="3"/>
      <c r="G82" s="3"/>
      <c r="H82" s="3"/>
      <c r="I82" s="3" t="s">
        <v>265</v>
      </c>
      <c r="J82" s="3"/>
      <c r="K82" s="3"/>
      <c r="L82" s="3"/>
      <c r="M82" s="3"/>
      <c r="N82" s="3"/>
      <c r="O82" s="3"/>
      <c r="P82" s="3"/>
      <c r="Q82" s="3" t="str">
        <f t="shared" si="11"/>
        <v>0.1未満</v>
      </c>
      <c r="R82" s="3" t="str">
        <f t="shared" si="12"/>
        <v>0.1未満</v>
      </c>
    </row>
    <row r="83" spans="1:18">
      <c r="A83" s="41" t="s">
        <v>75</v>
      </c>
      <c r="B83" s="42" t="s">
        <v>14</v>
      </c>
      <c r="C83" s="8">
        <v>2E-3</v>
      </c>
      <c r="D83" s="6">
        <v>2.0000000000000001E-4</v>
      </c>
      <c r="E83" s="3"/>
      <c r="F83" s="3"/>
      <c r="G83" s="3"/>
      <c r="H83" s="3"/>
      <c r="I83" s="3" t="s">
        <v>266</v>
      </c>
      <c r="J83" s="3"/>
      <c r="K83" s="3"/>
      <c r="L83" s="3"/>
      <c r="M83" s="3"/>
      <c r="N83" s="3"/>
      <c r="O83" s="3"/>
      <c r="P83" s="3"/>
      <c r="Q83" s="3" t="str">
        <f t="shared" si="11"/>
        <v>0.0002未満</v>
      </c>
      <c r="R83" s="3" t="str">
        <f t="shared" si="12"/>
        <v>0.0002未満</v>
      </c>
    </row>
    <row r="84" spans="1:18">
      <c r="A84" s="41" t="s">
        <v>76</v>
      </c>
      <c r="B84" s="42" t="s">
        <v>15</v>
      </c>
      <c r="C84" s="10">
        <v>0.05</v>
      </c>
      <c r="D84" s="6">
        <v>5.0000000000000001E-3</v>
      </c>
      <c r="E84" s="3"/>
      <c r="F84" s="3"/>
      <c r="G84" s="3"/>
      <c r="H84" s="3"/>
      <c r="I84" s="3" t="s">
        <v>267</v>
      </c>
      <c r="J84" s="3"/>
      <c r="K84" s="3"/>
      <c r="L84" s="3"/>
      <c r="M84" s="3"/>
      <c r="N84" s="3"/>
      <c r="O84" s="3"/>
      <c r="P84" s="3"/>
      <c r="Q84" s="3" t="str">
        <f t="shared" si="11"/>
        <v>0.005未満</v>
      </c>
      <c r="R84" s="3" t="str">
        <f t="shared" si="12"/>
        <v>0.005未満</v>
      </c>
    </row>
    <row r="85" spans="1:18">
      <c r="A85" s="41" t="s">
        <v>77</v>
      </c>
      <c r="B85" s="42" t="s">
        <v>16</v>
      </c>
      <c r="C85" s="10">
        <v>0.04</v>
      </c>
      <c r="D85" s="6">
        <v>4.0000000000000001E-3</v>
      </c>
      <c r="E85" s="3"/>
      <c r="F85" s="3"/>
      <c r="G85" s="3"/>
      <c r="H85" s="3"/>
      <c r="I85" s="3" t="s">
        <v>264</v>
      </c>
      <c r="J85" s="3"/>
      <c r="K85" s="3"/>
      <c r="L85" s="3"/>
      <c r="M85" s="3"/>
      <c r="N85" s="3"/>
      <c r="O85" s="3"/>
      <c r="P85" s="3"/>
      <c r="Q85" s="3" t="str">
        <f t="shared" si="11"/>
        <v>0.004未満</v>
      </c>
      <c r="R85" s="3" t="str">
        <f t="shared" si="12"/>
        <v>0.004未満</v>
      </c>
    </row>
    <row r="86" spans="1:18">
      <c r="A86" s="41" t="s">
        <v>78</v>
      </c>
      <c r="B86" s="42" t="s">
        <v>17</v>
      </c>
      <c r="C86" s="10">
        <v>0.02</v>
      </c>
      <c r="D86" s="6">
        <v>2E-3</v>
      </c>
      <c r="E86" s="3"/>
      <c r="F86" s="3"/>
      <c r="G86" s="3"/>
      <c r="H86" s="3"/>
      <c r="I86" s="3" t="s">
        <v>226</v>
      </c>
      <c r="J86" s="3"/>
      <c r="K86" s="3"/>
      <c r="L86" s="3"/>
      <c r="M86" s="3"/>
      <c r="N86" s="3"/>
      <c r="O86" s="3"/>
      <c r="P86" s="3"/>
      <c r="Q86" s="3" t="str">
        <f t="shared" si="11"/>
        <v>0.002未満</v>
      </c>
      <c r="R86" s="3" t="str">
        <f t="shared" si="12"/>
        <v>0.002未満</v>
      </c>
    </row>
    <row r="87" spans="1:18">
      <c r="A87" s="41" t="s">
        <v>79</v>
      </c>
      <c r="B87" s="42" t="s">
        <v>53</v>
      </c>
      <c r="C87" s="10">
        <v>0.01</v>
      </c>
      <c r="D87" s="6">
        <v>1E-3</v>
      </c>
      <c r="E87" s="3"/>
      <c r="F87" s="3"/>
      <c r="G87" s="3"/>
      <c r="H87" s="3"/>
      <c r="I87" s="3" t="s">
        <v>225</v>
      </c>
      <c r="J87" s="3"/>
      <c r="K87" s="3"/>
      <c r="L87" s="3"/>
      <c r="M87" s="3"/>
      <c r="N87" s="3"/>
      <c r="O87" s="3"/>
      <c r="P87" s="3"/>
      <c r="Q87" s="3" t="str">
        <f t="shared" si="11"/>
        <v>0.001未満</v>
      </c>
      <c r="R87" s="3" t="str">
        <f t="shared" si="12"/>
        <v>0.001未満</v>
      </c>
    </row>
    <row r="88" spans="1:18">
      <c r="A88" s="41" t="s">
        <v>80</v>
      </c>
      <c r="B88" s="42" t="s">
        <v>54</v>
      </c>
      <c r="C88" s="10">
        <v>0.01</v>
      </c>
      <c r="D88" s="6">
        <v>1E-3</v>
      </c>
      <c r="E88" s="3"/>
      <c r="F88" s="3"/>
      <c r="G88" s="3"/>
      <c r="H88" s="3"/>
      <c r="I88" s="3" t="s">
        <v>225</v>
      </c>
      <c r="J88" s="3"/>
      <c r="K88" s="3"/>
      <c r="L88" s="3"/>
      <c r="M88" s="3"/>
      <c r="N88" s="3"/>
      <c r="O88" s="3"/>
      <c r="P88" s="3"/>
      <c r="Q88" s="3" t="str">
        <f t="shared" si="11"/>
        <v>0.001未満</v>
      </c>
      <c r="R88" s="3" t="str">
        <f t="shared" si="12"/>
        <v>0.001未満</v>
      </c>
    </row>
    <row r="89" spans="1:18">
      <c r="A89" s="41" t="s">
        <v>81</v>
      </c>
      <c r="B89" s="42" t="s">
        <v>55</v>
      </c>
      <c r="C89" s="10">
        <v>0.01</v>
      </c>
      <c r="D89" s="6">
        <v>1E-3</v>
      </c>
      <c r="E89" s="3"/>
      <c r="F89" s="3"/>
      <c r="G89" s="3"/>
      <c r="H89" s="3"/>
      <c r="I89" s="3" t="s">
        <v>225</v>
      </c>
      <c r="J89" s="3"/>
      <c r="K89" s="3"/>
      <c r="L89" s="3"/>
      <c r="M89" s="3"/>
      <c r="N89" s="3"/>
      <c r="O89" s="3"/>
      <c r="P89" s="3"/>
      <c r="Q89" s="3" t="str">
        <f t="shared" si="11"/>
        <v>0.001未満</v>
      </c>
      <c r="R89" s="3" t="str">
        <f t="shared" si="12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41" t="s">
        <v>93</v>
      </c>
      <c r="B101" s="42" t="s">
        <v>26</v>
      </c>
      <c r="C101" s="13">
        <v>1</v>
      </c>
      <c r="D101" s="6">
        <v>0.01</v>
      </c>
      <c r="E101" s="3"/>
      <c r="F101" s="3"/>
      <c r="G101" s="3"/>
      <c r="H101" s="3"/>
      <c r="I101" s="3" t="s">
        <v>248</v>
      </c>
      <c r="J101" s="3"/>
      <c r="K101" s="3"/>
      <c r="L101" s="3"/>
      <c r="M101" s="3"/>
      <c r="N101" s="3"/>
      <c r="O101" s="3"/>
      <c r="P101" s="3"/>
      <c r="Q101" s="3" t="str">
        <f t="shared" si="11"/>
        <v>0.01未満</v>
      </c>
      <c r="R101" s="3" t="str">
        <f t="shared" si="12"/>
        <v>0.01未満</v>
      </c>
    </row>
    <row r="102" spans="1:18">
      <c r="A102" s="41" t="s">
        <v>94</v>
      </c>
      <c r="B102" s="42" t="s">
        <v>27</v>
      </c>
      <c r="C102" s="13">
        <v>0.2</v>
      </c>
      <c r="D102" s="6">
        <v>0.02</v>
      </c>
      <c r="E102" s="3"/>
      <c r="F102" s="3"/>
      <c r="G102" s="3"/>
      <c r="H102" s="3"/>
      <c r="I102" s="3">
        <v>0.15</v>
      </c>
      <c r="J102" s="3"/>
      <c r="K102" s="3"/>
      <c r="L102" s="3"/>
      <c r="M102" s="3"/>
      <c r="N102" s="3"/>
      <c r="O102" s="3"/>
      <c r="P102" s="3"/>
      <c r="Q102" s="3">
        <f t="shared" si="11"/>
        <v>0.15</v>
      </c>
      <c r="R102" s="3">
        <f t="shared" si="12"/>
        <v>0.15</v>
      </c>
    </row>
    <row r="103" spans="1:18">
      <c r="A103" s="41" t="s">
        <v>95</v>
      </c>
      <c r="B103" s="42" t="s">
        <v>28</v>
      </c>
      <c r="C103" s="13">
        <v>0.3</v>
      </c>
      <c r="D103" s="6">
        <v>0.03</v>
      </c>
      <c r="E103" s="3"/>
      <c r="F103" s="3"/>
      <c r="G103" s="3"/>
      <c r="H103" s="3"/>
      <c r="I103" s="3">
        <v>0.15</v>
      </c>
      <c r="J103" s="3"/>
      <c r="K103" s="3"/>
      <c r="L103" s="3"/>
      <c r="M103" s="3"/>
      <c r="N103" s="3"/>
      <c r="O103" s="3"/>
      <c r="P103" s="3"/>
      <c r="Q103" s="3">
        <f t="shared" si="11"/>
        <v>0.15</v>
      </c>
      <c r="R103" s="3">
        <f t="shared" si="12"/>
        <v>0.15</v>
      </c>
    </row>
    <row r="104" spans="1:18">
      <c r="A104" s="41" t="s">
        <v>96</v>
      </c>
      <c r="B104" s="42" t="s">
        <v>29</v>
      </c>
      <c r="C104" s="13">
        <v>1</v>
      </c>
      <c r="D104" s="6">
        <v>0.01</v>
      </c>
      <c r="E104" s="3"/>
      <c r="F104" s="3"/>
      <c r="G104" s="3"/>
      <c r="H104" s="3"/>
      <c r="I104" s="3" t="s">
        <v>269</v>
      </c>
      <c r="J104" s="3"/>
      <c r="K104" s="3"/>
      <c r="L104" s="3"/>
      <c r="M104" s="3"/>
      <c r="N104" s="3"/>
      <c r="O104" s="3"/>
      <c r="P104" s="3"/>
      <c r="Q104" s="3" t="str">
        <f t="shared" si="11"/>
        <v>0.01未満</v>
      </c>
      <c r="R104" s="3" t="str">
        <f t="shared" si="12"/>
        <v>0.01未満</v>
      </c>
    </row>
    <row r="105" spans="1:18">
      <c r="A105" s="41" t="s">
        <v>97</v>
      </c>
      <c r="B105" s="42" t="s">
        <v>30</v>
      </c>
      <c r="C105" s="11">
        <v>200</v>
      </c>
      <c r="D105" s="6">
        <v>0.1</v>
      </c>
      <c r="E105" s="3"/>
      <c r="F105" s="3"/>
      <c r="G105" s="3"/>
      <c r="H105" s="3"/>
      <c r="I105" s="3">
        <v>4.2</v>
      </c>
      <c r="J105" s="3"/>
      <c r="K105" s="3"/>
      <c r="L105" s="3"/>
      <c r="M105" s="3"/>
      <c r="N105" s="3"/>
      <c r="O105" s="3"/>
      <c r="P105" s="3"/>
      <c r="Q105" s="3">
        <f t="shared" si="11"/>
        <v>4.2</v>
      </c>
      <c r="R105" s="3">
        <f t="shared" si="12"/>
        <v>4.2</v>
      </c>
    </row>
    <row r="106" spans="1:18">
      <c r="A106" s="41" t="s">
        <v>98</v>
      </c>
      <c r="B106" s="42" t="s">
        <v>31</v>
      </c>
      <c r="C106" s="3" t="s">
        <v>116</v>
      </c>
      <c r="D106" s="6">
        <v>5.0000000000000001E-3</v>
      </c>
      <c r="E106" s="3"/>
      <c r="F106" s="3"/>
      <c r="G106" s="3"/>
      <c r="H106" s="3"/>
      <c r="I106" s="3">
        <v>7.0000000000000001E-3</v>
      </c>
      <c r="J106" s="3"/>
      <c r="K106" s="3"/>
      <c r="L106" s="3"/>
      <c r="M106" s="3"/>
      <c r="N106" s="3"/>
      <c r="O106" s="3"/>
      <c r="P106" s="3"/>
      <c r="Q106" s="3">
        <f t="shared" si="11"/>
        <v>7.0000000000000001E-3</v>
      </c>
      <c r="R106" s="3">
        <f t="shared" si="12"/>
        <v>7.0000000000000001E-3</v>
      </c>
    </row>
    <row r="107" spans="1:18">
      <c r="A107" s="41" t="s">
        <v>99</v>
      </c>
      <c r="B107" s="42" t="s">
        <v>32</v>
      </c>
      <c r="C107" s="11">
        <v>200</v>
      </c>
      <c r="D107" s="6">
        <v>1</v>
      </c>
      <c r="E107" s="3"/>
      <c r="F107" s="3"/>
      <c r="G107" s="3"/>
      <c r="H107" s="3"/>
      <c r="I107" s="3">
        <v>2.5</v>
      </c>
      <c r="J107" s="3"/>
      <c r="K107" s="3"/>
      <c r="L107" s="3"/>
      <c r="M107" s="3"/>
      <c r="N107" s="3"/>
      <c r="O107" s="3"/>
      <c r="P107" s="3"/>
      <c r="Q107" s="3">
        <f t="shared" si="11"/>
        <v>2.5</v>
      </c>
      <c r="R107" s="3">
        <f t="shared" si="12"/>
        <v>2.5</v>
      </c>
    </row>
    <row r="108" spans="1:18">
      <c r="A108" s="41" t="s">
        <v>100</v>
      </c>
      <c r="B108" s="42" t="s">
        <v>33</v>
      </c>
      <c r="C108" s="11">
        <v>300</v>
      </c>
      <c r="D108" s="6">
        <v>1</v>
      </c>
      <c r="E108" s="3"/>
      <c r="F108" s="3"/>
      <c r="G108" s="3"/>
      <c r="H108" s="3"/>
      <c r="I108" s="3">
        <v>23</v>
      </c>
      <c r="J108" s="3"/>
      <c r="K108" s="3"/>
      <c r="L108" s="3"/>
      <c r="M108" s="3"/>
      <c r="N108" s="3"/>
      <c r="O108" s="3"/>
      <c r="P108" s="3"/>
      <c r="Q108" s="3">
        <f t="shared" si="11"/>
        <v>23</v>
      </c>
      <c r="R108" s="3">
        <f t="shared" si="12"/>
        <v>23</v>
      </c>
    </row>
    <row r="109" spans="1:18">
      <c r="A109" s="41" t="s">
        <v>101</v>
      </c>
      <c r="B109" s="42" t="s">
        <v>34</v>
      </c>
      <c r="C109" s="11">
        <v>500</v>
      </c>
      <c r="D109" s="6">
        <v>20</v>
      </c>
      <c r="E109" s="3"/>
      <c r="F109" s="3"/>
      <c r="G109" s="3"/>
      <c r="H109" s="3"/>
      <c r="I109" s="3">
        <v>57</v>
      </c>
      <c r="J109" s="3"/>
      <c r="K109" s="3"/>
      <c r="L109" s="3"/>
      <c r="M109" s="3"/>
      <c r="N109" s="3"/>
      <c r="O109" s="3"/>
      <c r="P109" s="3"/>
      <c r="Q109" s="3">
        <f t="shared" si="11"/>
        <v>57</v>
      </c>
      <c r="R109" s="3">
        <f t="shared" si="12"/>
        <v>57</v>
      </c>
    </row>
    <row r="110" spans="1:18">
      <c r="A110" s="41" t="s">
        <v>102</v>
      </c>
      <c r="B110" s="42" t="s">
        <v>35</v>
      </c>
      <c r="C110" s="13">
        <v>0.2</v>
      </c>
      <c r="D110" s="6">
        <v>0.02</v>
      </c>
      <c r="E110" s="3"/>
      <c r="F110" s="3"/>
      <c r="G110" s="3"/>
      <c r="H110" s="3"/>
      <c r="I110" s="3" t="s">
        <v>270</v>
      </c>
      <c r="J110" s="3"/>
      <c r="K110" s="3"/>
      <c r="L110" s="3"/>
      <c r="M110" s="3"/>
      <c r="N110" s="3"/>
      <c r="O110" s="3"/>
      <c r="P110" s="3"/>
      <c r="Q110" s="3" t="str">
        <f t="shared" si="11"/>
        <v>0.02未満</v>
      </c>
      <c r="R110" s="3" t="str">
        <f t="shared" si="12"/>
        <v>0.02未満</v>
      </c>
    </row>
    <row r="111" spans="1:18">
      <c r="A111" s="41" t="s">
        <v>103</v>
      </c>
      <c r="B111" s="42" t="s">
        <v>59</v>
      </c>
      <c r="C111" s="14">
        <v>1.0000000000000001E-5</v>
      </c>
      <c r="D111" s="6">
        <v>9.9999999999999995E-7</v>
      </c>
      <c r="E111" s="3"/>
      <c r="F111" s="3"/>
      <c r="G111" s="3"/>
      <c r="H111" s="3"/>
      <c r="I111" s="3" t="s">
        <v>271</v>
      </c>
      <c r="J111" s="3"/>
      <c r="K111" s="3"/>
      <c r="L111" s="3"/>
      <c r="M111" s="3"/>
      <c r="N111" s="3"/>
      <c r="O111" s="3"/>
      <c r="P111" s="3"/>
      <c r="Q111" s="3" t="str">
        <f t="shared" si="11"/>
        <v>0.000001未満</v>
      </c>
      <c r="R111" s="3" t="str">
        <f t="shared" si="12"/>
        <v>0.000001未満</v>
      </c>
    </row>
    <row r="112" spans="1:18">
      <c r="A112" s="41" t="s">
        <v>104</v>
      </c>
      <c r="B112" s="42" t="s">
        <v>36</v>
      </c>
      <c r="C112" s="14">
        <v>1.0000000000000001E-5</v>
      </c>
      <c r="D112" s="6">
        <v>9.9999999999999995E-7</v>
      </c>
      <c r="E112" s="3"/>
      <c r="F112" s="3"/>
      <c r="G112" s="3"/>
      <c r="H112" s="3"/>
      <c r="I112" s="3" t="s">
        <v>271</v>
      </c>
      <c r="J112" s="3"/>
      <c r="K112" s="3"/>
      <c r="L112" s="3"/>
      <c r="M112" s="3"/>
      <c r="N112" s="3"/>
      <c r="O112" s="3"/>
      <c r="P112" s="3"/>
      <c r="Q112" s="3" t="str">
        <f t="shared" si="11"/>
        <v>0.000001未満</v>
      </c>
      <c r="R112" s="3" t="str">
        <f t="shared" si="12"/>
        <v>0.000001未満</v>
      </c>
    </row>
    <row r="113" spans="1:82">
      <c r="A113" s="41" t="s">
        <v>105</v>
      </c>
      <c r="B113" s="42" t="s">
        <v>37</v>
      </c>
      <c r="C113" s="10">
        <v>0.02</v>
      </c>
      <c r="D113" s="6">
        <v>2E-3</v>
      </c>
      <c r="E113" s="3"/>
      <c r="F113" s="3"/>
      <c r="G113" s="3"/>
      <c r="H113" s="3"/>
      <c r="I113" s="3" t="s">
        <v>272</v>
      </c>
      <c r="J113" s="3"/>
      <c r="K113" s="3"/>
      <c r="L113" s="3"/>
      <c r="M113" s="3"/>
      <c r="N113" s="3"/>
      <c r="O113" s="3"/>
      <c r="P113" s="3"/>
      <c r="Q113" s="3" t="str">
        <f t="shared" si="11"/>
        <v>0.002未満</v>
      </c>
      <c r="R113" s="3" t="str">
        <f t="shared" si="12"/>
        <v>0.002未満</v>
      </c>
    </row>
    <row r="114" spans="1:82">
      <c r="A114" s="41" t="s">
        <v>106</v>
      </c>
      <c r="B114" s="42" t="s">
        <v>38</v>
      </c>
      <c r="C114" s="8">
        <v>5.0000000000000001E-3</v>
      </c>
      <c r="D114" s="6">
        <v>5.0000000000000001E-4</v>
      </c>
      <c r="E114" s="3"/>
      <c r="F114" s="3"/>
      <c r="G114" s="3"/>
      <c r="H114" s="3"/>
      <c r="I114" s="3" t="s">
        <v>273</v>
      </c>
      <c r="J114" s="3"/>
      <c r="K114" s="3"/>
      <c r="L114" s="3"/>
      <c r="M114" s="3"/>
      <c r="N114" s="3"/>
      <c r="O114" s="3"/>
      <c r="P114" s="3"/>
      <c r="Q114" s="3" t="str">
        <f t="shared" si="11"/>
        <v>0.0005未満</v>
      </c>
      <c r="R114" s="3" t="str">
        <f t="shared" si="12"/>
        <v>0.0005未満</v>
      </c>
    </row>
    <row r="115" spans="1:82">
      <c r="A115" s="41" t="s">
        <v>107</v>
      </c>
      <c r="B115" s="42" t="s">
        <v>39</v>
      </c>
      <c r="C115" s="11">
        <v>3</v>
      </c>
      <c r="D115" s="6">
        <v>0.3</v>
      </c>
      <c r="E115" s="3"/>
      <c r="F115" s="3"/>
      <c r="G115" s="3"/>
      <c r="H115" s="3"/>
      <c r="I115" s="3">
        <v>0.9</v>
      </c>
      <c r="J115" s="3"/>
      <c r="K115" s="3"/>
      <c r="L115" s="3"/>
      <c r="M115" s="3"/>
      <c r="N115" s="3"/>
      <c r="O115" s="3"/>
      <c r="P115" s="3"/>
      <c r="Q115" s="3">
        <f t="shared" si="11"/>
        <v>0.9</v>
      </c>
      <c r="R115" s="3">
        <f t="shared" si="12"/>
        <v>0.9</v>
      </c>
    </row>
    <row r="116" spans="1:82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7.4</v>
      </c>
      <c r="J116" s="3"/>
      <c r="K116" s="3"/>
      <c r="L116" s="3"/>
      <c r="M116" s="3"/>
      <c r="N116" s="3"/>
      <c r="O116" s="3"/>
      <c r="P116" s="3"/>
      <c r="Q116" s="3">
        <f t="shared" si="11"/>
        <v>7.4</v>
      </c>
      <c r="R116" s="3">
        <f t="shared" si="12"/>
        <v>7.4</v>
      </c>
    </row>
    <row r="117" spans="1:82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82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211</v>
      </c>
      <c r="J118" s="3"/>
      <c r="K118" s="3"/>
      <c r="L118" s="3"/>
      <c r="M118" s="3"/>
      <c r="N118" s="3"/>
      <c r="O118" s="3"/>
      <c r="P118" s="3"/>
      <c r="Q118" s="3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82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7</v>
      </c>
      <c r="J119" s="3"/>
      <c r="K119" s="3"/>
      <c r="L119" s="3"/>
      <c r="M119" s="3"/>
      <c r="N119" s="3"/>
      <c r="O119" s="3"/>
      <c r="P119" s="3"/>
      <c r="Q119" s="3">
        <f t="shared" ref="Q119:Q120" si="13">IF(MAX(E119:P119)=0,D119&amp;"未満",MAX(E119:P119))</f>
        <v>7</v>
      </c>
      <c r="R119" s="3">
        <f t="shared" ref="R119:R120" si="14">IF(MIN(E119:P119)=0,D119&amp;"未満",MIN(E119:P119))</f>
        <v>7</v>
      </c>
    </row>
    <row r="120" spans="1:82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5.5</v>
      </c>
      <c r="J120" s="3"/>
      <c r="K120" s="3"/>
      <c r="L120" s="3"/>
      <c r="M120" s="3"/>
      <c r="N120" s="3"/>
      <c r="O120" s="3"/>
      <c r="P120" s="3"/>
      <c r="Q120" s="3">
        <f t="shared" si="13"/>
        <v>5.5</v>
      </c>
      <c r="R120" s="3">
        <f t="shared" si="14"/>
        <v>5.5</v>
      </c>
    </row>
    <row r="121" spans="1:82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261</v>
      </c>
      <c r="J121" s="3"/>
      <c r="K121" s="2"/>
      <c r="L121" s="2"/>
      <c r="M121" s="2"/>
      <c r="N121" s="2"/>
      <c r="O121" s="2"/>
      <c r="P121" s="2"/>
      <c r="Q121" s="2"/>
      <c r="R121" s="2"/>
    </row>
    <row r="122" spans="1:82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82">
      <c r="A123" s="39"/>
      <c r="B123" s="40" t="s">
        <v>187</v>
      </c>
      <c r="C123" s="4"/>
      <c r="D123" s="6"/>
      <c r="E123" s="4"/>
      <c r="F123" s="4">
        <v>4</v>
      </c>
      <c r="G123" s="4"/>
      <c r="H123" s="4"/>
      <c r="I123" s="4"/>
      <c r="J123" s="4"/>
      <c r="K123" s="4"/>
      <c r="L123" s="4">
        <v>15</v>
      </c>
      <c r="M123" s="4"/>
      <c r="N123" s="4"/>
      <c r="O123" s="4"/>
      <c r="P123" s="4"/>
      <c r="Q123" s="3">
        <f>IF(SUBTOTAL(3,E123:P123)=0,"-",MAX(E123:P123))</f>
        <v>15</v>
      </c>
      <c r="R123" s="3">
        <f>IF(SUBTOTAL(3,E123:P123)=0,"-",MIN(E123:P123))</f>
        <v>4</v>
      </c>
    </row>
    <row r="124" spans="1:82">
      <c r="A124" s="39"/>
      <c r="B124" s="40" t="s">
        <v>188</v>
      </c>
      <c r="C124" s="4"/>
      <c r="D124" s="6"/>
      <c r="E124" s="7"/>
      <c r="F124" s="7" t="s">
        <v>235</v>
      </c>
      <c r="G124" s="4"/>
      <c r="H124" s="4"/>
      <c r="I124" s="4"/>
      <c r="J124" s="4"/>
      <c r="K124" s="4"/>
      <c r="L124" s="4" t="s">
        <v>276</v>
      </c>
      <c r="M124" s="4"/>
      <c r="N124" s="4"/>
      <c r="O124" s="4"/>
      <c r="P124" s="4"/>
      <c r="Q124" s="3" t="str">
        <f>IF(SUBTOTAL(3,E124:P124)=0,"-",IF(MAX(E124:P124)=0,"1.0未満",MAX(E124:P124)))</f>
        <v>1.0未満</v>
      </c>
      <c r="R124" s="3" t="str">
        <f>IF(SUBTOTAL(3,E124:P124)=0,"-",IF(MIN(E124:P124)=0,"1.0未満",MIN(E124:P124)))</f>
        <v>1.0未満</v>
      </c>
      <c r="CD124" s="5">
        <v>0</v>
      </c>
    </row>
    <row r="125" spans="1:82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 t="str">
        <f>IF(SUBTOTAL(3,E125:P125)=0,"-",MAX(E125:P125))</f>
        <v>-</v>
      </c>
      <c r="R125" s="3" t="str">
        <f>IF(SUBTOTAL(3,E125:P125)=0,"-",MIN(E125:P125))</f>
        <v>-</v>
      </c>
    </row>
    <row r="126" spans="1:82">
      <c r="A126" s="1"/>
      <c r="B126" s="2" t="s">
        <v>196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 t="str">
        <f>IF(SUBTOTAL(3,E126:P126)=0,"-",MAX(E126:P126))</f>
        <v>-</v>
      </c>
      <c r="R126" s="3" t="str">
        <f>IF(SUBTOTAL(3,E126:P126)=0,"-",MIN(E126:P126))</f>
        <v>-</v>
      </c>
    </row>
    <row r="127" spans="1:82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82">
      <c r="A128" s="7"/>
      <c r="B128" s="51" t="s">
        <v>138</v>
      </c>
      <c r="C128" s="7" t="s">
        <v>262</v>
      </c>
      <c r="E128" s="31"/>
      <c r="F128" s="31">
        <v>44706</v>
      </c>
      <c r="G128" s="78"/>
      <c r="H128" s="79"/>
      <c r="I128" s="79">
        <f t="shared" ref="I128" si="15">IF(I62=0,"",I62)</f>
        <v>44797</v>
      </c>
      <c r="J128" s="79"/>
      <c r="K128" s="79"/>
      <c r="L128" s="79">
        <v>44882</v>
      </c>
      <c r="M128" s="31"/>
      <c r="N128" s="31"/>
      <c r="O128" s="31"/>
      <c r="P128" s="31">
        <f t="shared" ref="P128" si="16">IF(P62=0,"",P62)</f>
        <v>45000</v>
      </c>
      <c r="Q128" s="7"/>
      <c r="R128" s="7"/>
    </row>
    <row r="129" spans="1:18">
      <c r="A129" s="1"/>
      <c r="B129" s="21" t="s">
        <v>48</v>
      </c>
      <c r="C129" s="22" t="s">
        <v>263</v>
      </c>
      <c r="D129" s="49" t="s">
        <v>163</v>
      </c>
      <c r="E129" s="22"/>
      <c r="F129" s="22" t="s">
        <v>140</v>
      </c>
      <c r="G129" s="22"/>
      <c r="H129" s="60"/>
      <c r="I129" s="60" t="s">
        <v>140</v>
      </c>
      <c r="J129" s="22"/>
      <c r="K129" s="22"/>
      <c r="L129" s="22" t="s">
        <v>193</v>
      </c>
      <c r="M129" s="22"/>
      <c r="N129" s="22"/>
      <c r="O129" s="22"/>
      <c r="P129" s="22"/>
      <c r="Q129" s="50" t="str">
        <f>IF(MAX(E129:P129)=0,D129,MAX(E129:P129))</f>
        <v>-</v>
      </c>
      <c r="R129" s="50" t="str">
        <f>IF(MIN(E129:P129)=0,D129,MIN(E129:P129))</f>
        <v>-</v>
      </c>
    </row>
    <row r="130" spans="1:18">
      <c r="A130" s="1"/>
      <c r="B130" s="15" t="s">
        <v>50</v>
      </c>
      <c r="C130" s="16" t="s">
        <v>51</v>
      </c>
      <c r="D130" s="17"/>
      <c r="E130" s="27"/>
      <c r="F130" s="27">
        <v>22.5</v>
      </c>
      <c r="G130" s="27"/>
      <c r="H130" s="55"/>
      <c r="I130" s="27">
        <v>25.6</v>
      </c>
      <c r="J130" s="27"/>
      <c r="K130" s="27"/>
      <c r="L130" s="27">
        <v>10.5</v>
      </c>
      <c r="M130" s="27"/>
      <c r="N130" s="27"/>
      <c r="O130" s="27"/>
      <c r="P130" s="27"/>
      <c r="Q130" s="27">
        <f t="shared" ref="Q130:Q131" si="17">MAX(E130:P130)</f>
        <v>25.6</v>
      </c>
      <c r="R130" s="27">
        <f t="shared" ref="R130:R131" si="18">MIN(E130:P130)</f>
        <v>10.5</v>
      </c>
    </row>
    <row r="131" spans="1:18">
      <c r="A131" s="1"/>
      <c r="B131" s="18" t="s">
        <v>52</v>
      </c>
      <c r="C131" s="19" t="s">
        <v>51</v>
      </c>
      <c r="D131" s="20"/>
      <c r="E131" s="29"/>
      <c r="F131" s="29">
        <v>12.9</v>
      </c>
      <c r="G131" s="29"/>
      <c r="H131" s="56"/>
      <c r="I131" s="29">
        <v>17.2</v>
      </c>
      <c r="J131" s="29"/>
      <c r="K131" s="29"/>
      <c r="L131" s="29">
        <v>8.8000000000000007</v>
      </c>
      <c r="M131" s="29"/>
      <c r="N131" s="29"/>
      <c r="O131" s="29"/>
      <c r="P131" s="29"/>
      <c r="Q131" s="29">
        <f t="shared" si="17"/>
        <v>17.2</v>
      </c>
      <c r="R131" s="29">
        <f t="shared" si="18"/>
        <v>8.8000000000000007</v>
      </c>
    </row>
    <row r="132" spans="1:18">
      <c r="A132" s="1"/>
      <c r="B132" s="6" t="s">
        <v>137</v>
      </c>
      <c r="C132" s="6"/>
      <c r="D132" s="6"/>
      <c r="E132" s="31"/>
      <c r="F132" s="31" t="str">
        <f>IF([1]八幡沢・第６!F132=0,"",[1]八幡沢・第６!F132)</f>
        <v>晴</v>
      </c>
      <c r="G132" s="74"/>
      <c r="H132" s="31"/>
      <c r="I132" s="31" t="s">
        <v>221</v>
      </c>
      <c r="J132" s="31"/>
      <c r="K132" s="31"/>
      <c r="L132" s="31" t="s">
        <v>255</v>
      </c>
      <c r="M132" s="31" t="s">
        <v>255</v>
      </c>
      <c r="N132" s="31"/>
      <c r="O132" s="31"/>
      <c r="P132" s="31" t="str">
        <f>IF(八幡沢・第６!P132=0,"",八幡沢・第６!P132)</f>
        <v>晴</v>
      </c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61:R61 H33:H61 P35:P48 Q55:R56 Q127:R127 Q121:R122 M33:M48 K99:P127 N35:N48 E129:G131 L49:L58 G33:G58 J59:P61 J63:P65 E125:F127 M51:N58 E33:E58 E59:G61 P51:P58 F55:F58 G99:H127 O49:O58 F63:F65 E99:F123 F51:F53 J33:K58 J129:P131 J105 I117:I119 I130:I131 J116:J119 I64:I65 J107:J109 I55:I61 I51:I53 I121:J127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R132"/>
  <sheetViews>
    <sheetView view="pageBreakPreview" zoomScale="70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10" sqref="O1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80" t="s">
        <v>143</v>
      </c>
      <c r="B2" s="7" t="s">
        <v>149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>SUBTOTAL(3,M4:M54)</f>
        <v>9</v>
      </c>
      <c r="N2" s="7">
        <f t="shared" si="0"/>
        <v>9</v>
      </c>
      <c r="O2" s="7">
        <f t="shared" si="0"/>
        <v>22</v>
      </c>
      <c r="P2" s="7">
        <f>SUBTOTAL(3,P4:P54)</f>
        <v>9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208</v>
      </c>
      <c r="F5" s="3" t="s">
        <v>134</v>
      </c>
      <c r="G5" s="3" t="s">
        <v>208</v>
      </c>
      <c r="H5" s="3" t="s">
        <v>208</v>
      </c>
      <c r="I5" s="3" t="s">
        <v>134</v>
      </c>
      <c r="J5" s="3" t="s">
        <v>208</v>
      </c>
      <c r="K5" s="3" t="s">
        <v>208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1">IF(MAX(E7:P7)=0,D7&amp;"未満",MAX(E7:P7))</f>
        <v>0.00005未満</v>
      </c>
      <c r="R7" s="3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238</v>
      </c>
      <c r="J8" s="3"/>
      <c r="K8" s="3"/>
      <c r="L8" s="3"/>
      <c r="M8" s="3"/>
      <c r="N8" s="3"/>
      <c r="O8" s="3"/>
      <c r="P8" s="3"/>
      <c r="Q8" s="3" t="str">
        <f t="shared" si="1"/>
        <v>0.001未満</v>
      </c>
      <c r="R8" s="3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 t="s">
        <v>238</v>
      </c>
      <c r="J9" s="3"/>
      <c r="K9" s="3"/>
      <c r="L9" s="3"/>
      <c r="M9" s="3"/>
      <c r="N9" s="3"/>
      <c r="O9" s="3"/>
      <c r="P9" s="3"/>
      <c r="Q9" s="3" t="str">
        <f t="shared" si="1"/>
        <v>0.001未満</v>
      </c>
      <c r="R9" s="3" t="str">
        <f t="shared" si="2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3"/>
      <c r="G10" s="3"/>
      <c r="H10" s="3"/>
      <c r="I10" s="3" t="s">
        <v>238</v>
      </c>
      <c r="J10" s="3"/>
      <c r="K10" s="3"/>
      <c r="L10" s="53"/>
      <c r="M10" s="3"/>
      <c r="N10" s="3"/>
      <c r="O10" s="53"/>
      <c r="P10" s="3"/>
      <c r="Q10" s="3" t="str">
        <f t="shared" si="1"/>
        <v>0.001未満</v>
      </c>
      <c r="R10" s="3" t="str">
        <f t="shared" si="2"/>
        <v>0.001未満</v>
      </c>
    </row>
    <row r="11" spans="1:18">
      <c r="A11" s="39" t="s">
        <v>69</v>
      </c>
      <c r="B11" s="40" t="s">
        <v>8</v>
      </c>
      <c r="C11" s="10">
        <v>0.05</v>
      </c>
      <c r="D11" s="6">
        <v>5.0000000000000001E-3</v>
      </c>
      <c r="E11" s="3"/>
      <c r="F11" s="3" t="s">
        <v>226</v>
      </c>
      <c r="G11" s="3"/>
      <c r="H11" s="3"/>
      <c r="I11" s="3" t="s">
        <v>239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1"/>
        <v>0.005未満</v>
      </c>
      <c r="R11" s="3" t="str">
        <f t="shared" si="2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240</v>
      </c>
      <c r="J12" s="3"/>
      <c r="K12" s="3"/>
      <c r="L12" s="3"/>
      <c r="M12" s="3"/>
      <c r="N12" s="3"/>
      <c r="O12" s="3"/>
      <c r="P12" s="3"/>
      <c r="Q12" s="3" t="str">
        <f t="shared" si="1"/>
        <v>0.004未満</v>
      </c>
      <c r="R12" s="3" t="str">
        <f t="shared" si="2"/>
        <v>0.004未満</v>
      </c>
    </row>
    <row r="13" spans="1:18">
      <c r="A13" s="63" t="s">
        <v>71</v>
      </c>
      <c r="B13" s="64" t="s">
        <v>10</v>
      </c>
      <c r="C13" s="10">
        <v>0.01</v>
      </c>
      <c r="D13" s="6">
        <v>1E-3</v>
      </c>
      <c r="E13" s="3"/>
      <c r="F13" s="3" t="s">
        <v>225</v>
      </c>
      <c r="G13" s="3"/>
      <c r="H13" s="3"/>
      <c r="I13" s="3" t="s">
        <v>238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1"/>
        <v>0.001未満</v>
      </c>
      <c r="R13" s="3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1.2</v>
      </c>
      <c r="J14" s="3"/>
      <c r="K14" s="3"/>
      <c r="L14" s="3"/>
      <c r="M14" s="3"/>
      <c r="N14" s="3"/>
      <c r="O14" s="3"/>
      <c r="P14" s="3"/>
      <c r="Q14" s="3">
        <f t="shared" si="1"/>
        <v>1.2</v>
      </c>
      <c r="R14" s="3">
        <f t="shared" si="2"/>
        <v>1.2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25"/>
      <c r="I15" s="3" t="s">
        <v>172</v>
      </c>
      <c r="J15" s="25"/>
      <c r="K15" s="25"/>
      <c r="L15" s="3"/>
      <c r="M15" s="3"/>
      <c r="N15" s="3"/>
      <c r="O15" s="3"/>
      <c r="P15" s="3"/>
      <c r="Q15" s="3" t="str">
        <f t="shared" si="1"/>
        <v>0.08未満</v>
      </c>
      <c r="R15" s="3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241</v>
      </c>
      <c r="J16" s="3"/>
      <c r="K16" s="3"/>
      <c r="L16" s="3"/>
      <c r="M16" s="3"/>
      <c r="N16" s="3"/>
      <c r="O16" s="3"/>
      <c r="P16" s="3"/>
      <c r="Q16" s="3" t="str">
        <f t="shared" si="1"/>
        <v>0.1未満</v>
      </c>
      <c r="R16" s="3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242</v>
      </c>
      <c r="J17" s="3"/>
      <c r="K17" s="3"/>
      <c r="L17" s="3"/>
      <c r="M17" s="3"/>
      <c r="N17" s="3"/>
      <c r="O17" s="3"/>
      <c r="P17" s="3"/>
      <c r="Q17" s="3" t="str">
        <f t="shared" si="1"/>
        <v>0.0002未満</v>
      </c>
      <c r="R17" s="3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243</v>
      </c>
      <c r="J18" s="3"/>
      <c r="K18" s="3"/>
      <c r="L18" s="3"/>
      <c r="M18" s="3"/>
      <c r="N18" s="3"/>
      <c r="O18" s="3"/>
      <c r="P18" s="3"/>
      <c r="Q18" s="3" t="str">
        <f t="shared" si="1"/>
        <v>0.005未満</v>
      </c>
      <c r="R18" s="3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240</v>
      </c>
      <c r="J19" s="3"/>
      <c r="K19" s="3"/>
      <c r="L19" s="3"/>
      <c r="M19" s="3"/>
      <c r="N19" s="3"/>
      <c r="O19" s="3"/>
      <c r="P19" s="3"/>
      <c r="Q19" s="3" t="str">
        <f t="shared" si="1"/>
        <v>0.004未満</v>
      </c>
      <c r="R19" s="3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239</v>
      </c>
      <c r="J20" s="3"/>
      <c r="K20" s="3"/>
      <c r="L20" s="3"/>
      <c r="M20" s="3"/>
      <c r="N20" s="3"/>
      <c r="O20" s="3"/>
      <c r="P20" s="3"/>
      <c r="Q20" s="3" t="str">
        <f t="shared" si="1"/>
        <v>0.002未満</v>
      </c>
      <c r="R20" s="3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238</v>
      </c>
      <c r="J21" s="3"/>
      <c r="K21" s="3"/>
      <c r="L21" s="3"/>
      <c r="M21" s="3"/>
      <c r="N21" s="3"/>
      <c r="O21" s="3"/>
      <c r="P21" s="3"/>
      <c r="Q21" s="3" t="str">
        <f t="shared" si="1"/>
        <v>0.001未満</v>
      </c>
      <c r="R21" s="3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238</v>
      </c>
      <c r="J22" s="3"/>
      <c r="K22" s="3"/>
      <c r="L22" s="3"/>
      <c r="M22" s="3"/>
      <c r="N22" s="3"/>
      <c r="O22" s="3"/>
      <c r="P22" s="3"/>
      <c r="Q22" s="3" t="str">
        <f t="shared" si="1"/>
        <v>0.001未満</v>
      </c>
      <c r="R22" s="3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238</v>
      </c>
      <c r="J23" s="3"/>
      <c r="K23" s="3"/>
      <c r="L23" s="3"/>
      <c r="M23" s="3"/>
      <c r="N23" s="3"/>
      <c r="O23" s="3"/>
      <c r="P23" s="3"/>
      <c r="Q23" s="3" t="str">
        <f t="shared" si="1"/>
        <v>0.001未満</v>
      </c>
      <c r="R23" s="3" t="str">
        <f t="shared" si="2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3"/>
      <c r="F24" s="3" t="s">
        <v>232</v>
      </c>
      <c r="G24" s="3"/>
      <c r="H24" s="3"/>
      <c r="I24" s="3">
        <v>7.0000000000000007E-2</v>
      </c>
      <c r="J24" s="3"/>
      <c r="K24" s="3"/>
      <c r="L24" s="3" t="s">
        <v>244</v>
      </c>
      <c r="M24" s="3"/>
      <c r="N24" s="3"/>
      <c r="O24" s="3" t="s">
        <v>244</v>
      </c>
      <c r="P24" s="3"/>
      <c r="Q24" s="3">
        <f t="shared" si="1"/>
        <v>7.0000000000000007E-2</v>
      </c>
      <c r="R24" s="3">
        <f t="shared" si="2"/>
        <v>7.0000000000000007E-2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3"/>
      <c r="F25" s="3" t="s">
        <v>226</v>
      </c>
      <c r="G25" s="3"/>
      <c r="H25" s="3"/>
      <c r="I25" s="3" t="s">
        <v>239</v>
      </c>
      <c r="J25" s="3"/>
      <c r="K25" s="3"/>
      <c r="L25" s="3" t="s">
        <v>239</v>
      </c>
      <c r="M25" s="3"/>
      <c r="N25" s="3"/>
      <c r="O25" s="3" t="s">
        <v>239</v>
      </c>
      <c r="P25" s="3"/>
      <c r="Q25" s="3" t="str">
        <f t="shared" si="1"/>
        <v>0.002未満</v>
      </c>
      <c r="R25" s="3" t="str">
        <f t="shared" si="2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3"/>
      <c r="F26" s="3" t="s">
        <v>225</v>
      </c>
      <c r="G26" s="3"/>
      <c r="H26" s="3"/>
      <c r="I26" s="3" t="s">
        <v>238</v>
      </c>
      <c r="J26" s="3"/>
      <c r="K26" s="3"/>
      <c r="L26" s="3" t="s">
        <v>238</v>
      </c>
      <c r="M26" s="3"/>
      <c r="N26" s="3"/>
      <c r="O26" s="3" t="s">
        <v>238</v>
      </c>
      <c r="P26" s="3"/>
      <c r="Q26" s="3" t="str">
        <f t="shared" si="1"/>
        <v>0.001未満</v>
      </c>
      <c r="R26" s="3" t="str">
        <f t="shared" si="2"/>
        <v>0.001未満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3"/>
      <c r="F27" s="3" t="s">
        <v>233</v>
      </c>
      <c r="G27" s="3"/>
      <c r="H27" s="3"/>
      <c r="I27" s="3" t="s">
        <v>245</v>
      </c>
      <c r="J27" s="3"/>
      <c r="K27" s="3"/>
      <c r="L27" s="3" t="s">
        <v>245</v>
      </c>
      <c r="M27" s="3"/>
      <c r="N27" s="3"/>
      <c r="O27" s="3" t="s">
        <v>245</v>
      </c>
      <c r="P27" s="3"/>
      <c r="Q27" s="3" t="str">
        <f t="shared" si="1"/>
        <v>0.003未満</v>
      </c>
      <c r="R27" s="3" t="str">
        <f t="shared" si="2"/>
        <v>0.003未満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3"/>
      <c r="F28" s="3" t="s">
        <v>225</v>
      </c>
      <c r="G28" s="3"/>
      <c r="H28" s="3"/>
      <c r="I28" s="3" t="s">
        <v>238</v>
      </c>
      <c r="J28" s="3"/>
      <c r="K28" s="3"/>
      <c r="L28" s="3" t="s">
        <v>238</v>
      </c>
      <c r="M28" s="3"/>
      <c r="N28" s="3"/>
      <c r="O28" s="3" t="s">
        <v>238</v>
      </c>
      <c r="P28" s="3"/>
      <c r="Q28" s="3" t="str">
        <f t="shared" si="1"/>
        <v>0.001未満</v>
      </c>
      <c r="R28" s="3" t="str">
        <f t="shared" si="2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3"/>
      <c r="F29" s="3" t="s">
        <v>225</v>
      </c>
      <c r="G29" s="3"/>
      <c r="H29" s="3"/>
      <c r="I29" s="3" t="s">
        <v>238</v>
      </c>
      <c r="J29" s="3"/>
      <c r="K29" s="3"/>
      <c r="L29" s="3" t="s">
        <v>238</v>
      </c>
      <c r="M29" s="3"/>
      <c r="N29" s="3"/>
      <c r="O29" s="3" t="s">
        <v>238</v>
      </c>
      <c r="P29" s="3"/>
      <c r="Q29" s="3" t="str">
        <f t="shared" si="1"/>
        <v>0.001未満</v>
      </c>
      <c r="R29" s="3" t="str">
        <f t="shared" si="2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3"/>
      <c r="F30" s="3" t="s">
        <v>225</v>
      </c>
      <c r="G30" s="3"/>
      <c r="H30" s="3"/>
      <c r="I30" s="3" t="s">
        <v>238</v>
      </c>
      <c r="J30" s="3"/>
      <c r="K30" s="3"/>
      <c r="L30" s="3" t="s">
        <v>238</v>
      </c>
      <c r="M30" s="3"/>
      <c r="N30" s="3"/>
      <c r="O30" s="3" t="s">
        <v>238</v>
      </c>
      <c r="P30" s="3"/>
      <c r="Q30" s="3" t="str">
        <f t="shared" si="1"/>
        <v>0.001未満</v>
      </c>
      <c r="R30" s="3" t="str">
        <f t="shared" si="2"/>
        <v>0.001未満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3"/>
      <c r="F31" s="3" t="s">
        <v>233</v>
      </c>
      <c r="G31" s="3"/>
      <c r="H31" s="3"/>
      <c r="I31" s="3" t="s">
        <v>245</v>
      </c>
      <c r="J31" s="3"/>
      <c r="K31" s="3"/>
      <c r="L31" s="3" t="s">
        <v>245</v>
      </c>
      <c r="M31" s="3"/>
      <c r="N31" s="3"/>
      <c r="O31" s="3" t="s">
        <v>245</v>
      </c>
      <c r="P31" s="3"/>
      <c r="Q31" s="3" t="str">
        <f t="shared" si="1"/>
        <v>0.003未満</v>
      </c>
      <c r="R31" s="3" t="str">
        <f t="shared" si="2"/>
        <v>0.003未満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3"/>
      <c r="F32" s="3" t="s">
        <v>225</v>
      </c>
      <c r="G32" s="3"/>
      <c r="H32" s="3"/>
      <c r="I32" s="3" t="s">
        <v>238</v>
      </c>
      <c r="J32" s="3"/>
      <c r="K32" s="3"/>
      <c r="L32" s="3" t="s">
        <v>238</v>
      </c>
      <c r="M32" s="3"/>
      <c r="N32" s="3"/>
      <c r="O32" s="3" t="s">
        <v>238</v>
      </c>
      <c r="P32" s="3"/>
      <c r="Q32" s="3" t="str">
        <f t="shared" si="1"/>
        <v>0.001未満</v>
      </c>
      <c r="R32" s="3" t="str">
        <f t="shared" si="2"/>
        <v>0.001未満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3"/>
      <c r="F33" s="3" t="s">
        <v>225</v>
      </c>
      <c r="G33" s="3"/>
      <c r="H33" s="3"/>
      <c r="I33" s="3" t="s">
        <v>238</v>
      </c>
      <c r="J33" s="3"/>
      <c r="K33" s="3"/>
      <c r="L33" s="3" t="s">
        <v>238</v>
      </c>
      <c r="M33" s="3"/>
      <c r="N33" s="3"/>
      <c r="O33" s="3" t="s">
        <v>238</v>
      </c>
      <c r="P33" s="3"/>
      <c r="Q33" s="3" t="str">
        <f t="shared" si="1"/>
        <v>0.001未満</v>
      </c>
      <c r="R33" s="3" t="str">
        <f t="shared" si="2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3"/>
      <c r="F34" s="3" t="s">
        <v>234</v>
      </c>
      <c r="G34" s="3"/>
      <c r="H34" s="3"/>
      <c r="I34" s="3" t="s">
        <v>247</v>
      </c>
      <c r="J34" s="3"/>
      <c r="K34" s="3"/>
      <c r="L34" s="3" t="s">
        <v>247</v>
      </c>
      <c r="M34" s="3"/>
      <c r="N34" s="3"/>
      <c r="O34" s="3" t="s">
        <v>247</v>
      </c>
      <c r="P34" s="3"/>
      <c r="Q34" s="3" t="str">
        <f t="shared" si="1"/>
        <v>0.008未満</v>
      </c>
      <c r="R34" s="3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1"/>
        <v>0.01未満</v>
      </c>
      <c r="R35" s="3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 t="s">
        <v>249</v>
      </c>
      <c r="J36" s="3"/>
      <c r="K36" s="3"/>
      <c r="L36" s="3"/>
      <c r="M36" s="3"/>
      <c r="N36" s="3"/>
      <c r="O36" s="3"/>
      <c r="P36" s="3"/>
      <c r="Q36" s="3" t="str">
        <f t="shared" si="1"/>
        <v>0.02未満</v>
      </c>
      <c r="R36" s="3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 t="s">
        <v>250</v>
      </c>
      <c r="J37" s="3"/>
      <c r="K37" s="3"/>
      <c r="L37" s="3"/>
      <c r="M37" s="3"/>
      <c r="N37" s="3"/>
      <c r="O37" s="3"/>
      <c r="P37" s="3"/>
      <c r="Q37" s="3" t="str">
        <f t="shared" si="1"/>
        <v>0.03未満</v>
      </c>
      <c r="R37" s="3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>
        <v>0.01</v>
      </c>
      <c r="J38" s="3"/>
      <c r="K38" s="3"/>
      <c r="L38" s="3"/>
      <c r="M38" s="3"/>
      <c r="N38" s="3"/>
      <c r="O38" s="3"/>
      <c r="P38" s="3"/>
      <c r="Q38" s="3">
        <f t="shared" si="1"/>
        <v>0.01</v>
      </c>
      <c r="R38" s="3">
        <f t="shared" si="2"/>
        <v>0.01</v>
      </c>
    </row>
    <row r="39" spans="1:18">
      <c r="A39" s="1" t="s">
        <v>189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4</v>
      </c>
      <c r="J39" s="3"/>
      <c r="K39" s="3"/>
      <c r="L39" s="3"/>
      <c r="M39" s="3"/>
      <c r="N39" s="3"/>
      <c r="O39" s="3"/>
      <c r="P39" s="3"/>
      <c r="Q39" s="3">
        <f t="shared" si="1"/>
        <v>4</v>
      </c>
      <c r="R39" s="3">
        <f t="shared" si="2"/>
        <v>4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 t="s">
        <v>213</v>
      </c>
      <c r="J40" s="3"/>
      <c r="K40" s="3"/>
      <c r="L40" s="3"/>
      <c r="M40" s="3"/>
      <c r="N40" s="3"/>
      <c r="O40" s="3"/>
      <c r="P40" s="3"/>
      <c r="Q40" s="3" t="str">
        <f t="shared" si="1"/>
        <v>0.005未満</v>
      </c>
      <c r="R40" s="3" t="str">
        <f t="shared" si="2"/>
        <v>0.005未満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>
        <v>3.2</v>
      </c>
      <c r="F41" s="3">
        <v>2.8</v>
      </c>
      <c r="G41" s="30">
        <v>3.4</v>
      </c>
      <c r="H41" s="30">
        <v>2.6</v>
      </c>
      <c r="I41" s="3">
        <v>2.8</v>
      </c>
      <c r="J41" s="30">
        <v>2.9</v>
      </c>
      <c r="K41" s="30">
        <v>2.6</v>
      </c>
      <c r="L41" s="3">
        <v>2.5</v>
      </c>
      <c r="M41" s="3">
        <v>2.6</v>
      </c>
      <c r="N41" s="3">
        <v>2.5</v>
      </c>
      <c r="O41" s="3">
        <v>2.4</v>
      </c>
      <c r="P41" s="3">
        <v>2.5</v>
      </c>
      <c r="Q41" s="3">
        <f t="shared" si="1"/>
        <v>3.4</v>
      </c>
      <c r="R41" s="3">
        <f t="shared" si="2"/>
        <v>2.4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24</v>
      </c>
      <c r="J42" s="3"/>
      <c r="K42" s="3"/>
      <c r="L42" s="3"/>
      <c r="M42" s="3"/>
      <c r="N42" s="3"/>
      <c r="O42" s="3"/>
      <c r="P42" s="3"/>
      <c r="Q42" s="3">
        <f t="shared" si="1"/>
        <v>24</v>
      </c>
      <c r="R42" s="3">
        <f t="shared" si="2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>
        <v>48</v>
      </c>
      <c r="J43" s="3"/>
      <c r="K43" s="3"/>
      <c r="L43" s="3"/>
      <c r="M43" s="3"/>
      <c r="N43" s="3"/>
      <c r="O43" s="3"/>
      <c r="P43" s="3"/>
      <c r="Q43" s="3">
        <f t="shared" si="1"/>
        <v>48</v>
      </c>
      <c r="R43" s="3">
        <f t="shared" si="2"/>
        <v>48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249</v>
      </c>
      <c r="J44" s="3"/>
      <c r="K44" s="3"/>
      <c r="L44" s="3"/>
      <c r="M44" s="3"/>
      <c r="N44" s="3"/>
      <c r="O44" s="3"/>
      <c r="P44" s="3"/>
      <c r="Q44" s="3" t="str">
        <f t="shared" si="1"/>
        <v>0.02未満</v>
      </c>
      <c r="R44" s="3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 t="s">
        <v>252</v>
      </c>
      <c r="J45" s="3"/>
      <c r="K45" s="3"/>
      <c r="L45" s="3"/>
      <c r="M45" s="3"/>
      <c r="N45" s="3"/>
      <c r="O45" s="3"/>
      <c r="P45" s="3"/>
      <c r="Q45" s="3" t="str">
        <f t="shared" si="1"/>
        <v>0.000001未満</v>
      </c>
      <c r="R45" s="3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252</v>
      </c>
      <c r="J46" s="3"/>
      <c r="K46" s="3"/>
      <c r="L46" s="3"/>
      <c r="M46" s="3"/>
      <c r="N46" s="3"/>
      <c r="O46" s="3"/>
      <c r="P46" s="3"/>
      <c r="Q46" s="3" t="str">
        <f t="shared" si="1"/>
        <v>0.000001未満</v>
      </c>
      <c r="R46" s="3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239</v>
      </c>
      <c r="J47" s="3"/>
      <c r="K47" s="3"/>
      <c r="L47" s="3"/>
      <c r="M47" s="3"/>
      <c r="N47" s="3"/>
      <c r="O47" s="3"/>
      <c r="P47" s="3"/>
      <c r="Q47" s="3" t="str">
        <f t="shared" si="1"/>
        <v>0.002未満</v>
      </c>
      <c r="R47" s="3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253</v>
      </c>
      <c r="J48" s="3"/>
      <c r="K48" s="3"/>
      <c r="L48" s="3"/>
      <c r="M48" s="3"/>
      <c r="N48" s="3"/>
      <c r="O48" s="3"/>
      <c r="P48" s="3"/>
      <c r="Q48" s="3" t="str">
        <f t="shared" si="1"/>
        <v>0.0005未満</v>
      </c>
      <c r="R48" s="3" t="str">
        <f t="shared" si="2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 t="s">
        <v>215</v>
      </c>
      <c r="F49" s="3" t="s">
        <v>215</v>
      </c>
      <c r="G49" s="3" t="s">
        <v>215</v>
      </c>
      <c r="H49" s="3" t="s">
        <v>215</v>
      </c>
      <c r="I49" s="3" t="s">
        <v>215</v>
      </c>
      <c r="J49" s="3" t="s">
        <v>215</v>
      </c>
      <c r="K49" s="3" t="s">
        <v>215</v>
      </c>
      <c r="L49" s="3" t="s">
        <v>215</v>
      </c>
      <c r="M49" s="3" t="s">
        <v>215</v>
      </c>
      <c r="N49" s="3" t="s">
        <v>215</v>
      </c>
      <c r="O49" s="3" t="s">
        <v>215</v>
      </c>
      <c r="P49" s="3" t="s">
        <v>215</v>
      </c>
      <c r="Q49" s="3" t="str">
        <f t="shared" si="1"/>
        <v>0.3未満</v>
      </c>
      <c r="R49" s="3" t="str">
        <f t="shared" si="2"/>
        <v>0.3未満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6.6</v>
      </c>
      <c r="F50" s="3">
        <v>6.4</v>
      </c>
      <c r="G50" s="3">
        <v>6.4</v>
      </c>
      <c r="H50" s="3">
        <v>6.5</v>
      </c>
      <c r="I50" s="57">
        <v>6.2</v>
      </c>
      <c r="J50" s="3">
        <v>6.4</v>
      </c>
      <c r="K50" s="57">
        <v>6.4</v>
      </c>
      <c r="L50" s="3">
        <v>6.6</v>
      </c>
      <c r="M50" s="3">
        <v>6.6</v>
      </c>
      <c r="N50" s="3">
        <v>6.6</v>
      </c>
      <c r="O50" s="3">
        <v>6.6</v>
      </c>
      <c r="P50" s="3">
        <v>6.6</v>
      </c>
      <c r="Q50" s="3">
        <f t="shared" si="1"/>
        <v>6.6</v>
      </c>
      <c r="R50" s="3">
        <f t="shared" si="2"/>
        <v>6.2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211</v>
      </c>
      <c r="F51" s="3" t="s">
        <v>211</v>
      </c>
      <c r="G51" s="3" t="s">
        <v>211</v>
      </c>
      <c r="H51" s="3" t="s">
        <v>211</v>
      </c>
      <c r="I51" s="3" t="s">
        <v>211</v>
      </c>
      <c r="J51" s="3" t="s">
        <v>211</v>
      </c>
      <c r="K51" s="3" t="s">
        <v>211</v>
      </c>
      <c r="L51" s="3" t="s">
        <v>211</v>
      </c>
      <c r="M51" s="3" t="s">
        <v>211</v>
      </c>
      <c r="N51" s="3" t="s">
        <v>211</v>
      </c>
      <c r="O51" s="3" t="s">
        <v>211</v>
      </c>
      <c r="P51" s="3" t="s">
        <v>211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211</v>
      </c>
      <c r="F52" s="3" t="s">
        <v>211</v>
      </c>
      <c r="G52" s="3" t="s">
        <v>211</v>
      </c>
      <c r="H52" s="3" t="s">
        <v>211</v>
      </c>
      <c r="I52" s="3" t="s">
        <v>211</v>
      </c>
      <c r="J52" s="3" t="s">
        <v>211</v>
      </c>
      <c r="K52" s="3" t="s">
        <v>211</v>
      </c>
      <c r="L52" s="3" t="s">
        <v>211</v>
      </c>
      <c r="M52" s="3" t="s">
        <v>211</v>
      </c>
      <c r="N52" s="3" t="s">
        <v>211</v>
      </c>
      <c r="O52" s="3" t="s">
        <v>211</v>
      </c>
      <c r="P52" s="3" t="s">
        <v>211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209</v>
      </c>
      <c r="F53" s="3" t="s">
        <v>209</v>
      </c>
      <c r="G53" s="3" t="s">
        <v>209</v>
      </c>
      <c r="H53" s="3" t="s">
        <v>209</v>
      </c>
      <c r="I53" s="3" t="s">
        <v>209</v>
      </c>
      <c r="J53" s="3" t="s">
        <v>209</v>
      </c>
      <c r="K53" s="3" t="s">
        <v>209</v>
      </c>
      <c r="L53" s="3" t="s">
        <v>209</v>
      </c>
      <c r="M53" s="3" t="s">
        <v>209</v>
      </c>
      <c r="N53" s="3" t="s">
        <v>209</v>
      </c>
      <c r="O53" s="3" t="s">
        <v>209</v>
      </c>
      <c r="P53" s="3" t="s">
        <v>209</v>
      </c>
      <c r="Q53" s="3" t="str">
        <f t="shared" ref="Q53:Q54" si="3">IF(MAX(E53:P53)=0,D53&amp;"未満",MAX(E53:P53))</f>
        <v>0.5未満</v>
      </c>
      <c r="R53" s="3" t="str">
        <f t="shared" ref="R53:R54" si="4">IF(MIN(E53:P53)=0,D53&amp;"未満",MIN(E53:P53))</f>
        <v>0.5未満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173</v>
      </c>
      <c r="F54" s="3" t="s">
        <v>136</v>
      </c>
      <c r="G54" s="3" t="s">
        <v>173</v>
      </c>
      <c r="H54" s="3" t="s">
        <v>173</v>
      </c>
      <c r="I54" s="3">
        <v>0.1</v>
      </c>
      <c r="J54" s="3" t="s">
        <v>173</v>
      </c>
      <c r="K54" s="3" t="s">
        <v>173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  <c r="Q54" s="3">
        <f t="shared" si="3"/>
        <v>0.1</v>
      </c>
      <c r="R54" s="3">
        <f t="shared" si="4"/>
        <v>0.1</v>
      </c>
    </row>
    <row r="55" spans="1:18">
      <c r="A55" s="1"/>
      <c r="B55" s="2" t="s">
        <v>61</v>
      </c>
      <c r="C55" s="2"/>
      <c r="D55" s="6"/>
      <c r="E55" s="3" t="s">
        <v>210</v>
      </c>
      <c r="F55" s="3" t="s">
        <v>210</v>
      </c>
      <c r="G55" s="3" t="s">
        <v>210</v>
      </c>
      <c r="H55" s="3" t="s">
        <v>210</v>
      </c>
      <c r="I55" s="3" t="s">
        <v>210</v>
      </c>
      <c r="J55" s="3" t="s">
        <v>210</v>
      </c>
      <c r="K55" s="3" t="s">
        <v>210</v>
      </c>
      <c r="L55" s="3" t="s">
        <v>210</v>
      </c>
      <c r="M55" s="3" t="s">
        <v>210</v>
      </c>
      <c r="N55" s="3" t="s">
        <v>210</v>
      </c>
      <c r="O55" s="3" t="s">
        <v>210</v>
      </c>
      <c r="P55" s="3" t="s">
        <v>210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3"/>
      <c r="N56" s="33"/>
      <c r="O56" s="33"/>
      <c r="P56" s="3"/>
      <c r="Q56" s="33"/>
      <c r="R56" s="33"/>
    </row>
    <row r="57" spans="1:18">
      <c r="A57" s="1"/>
      <c r="B57" s="2" t="s">
        <v>187</v>
      </c>
      <c r="C57" s="4"/>
      <c r="D57" s="6" t="s">
        <v>184</v>
      </c>
      <c r="E57" s="4"/>
      <c r="F57" s="4"/>
      <c r="G57" s="4"/>
      <c r="H57" s="4"/>
      <c r="I57" s="4">
        <v>0</v>
      </c>
      <c r="J57" s="4"/>
      <c r="K57" s="4"/>
      <c r="L57" s="4"/>
      <c r="M57" s="4"/>
      <c r="N57" s="4"/>
      <c r="O57" s="4"/>
      <c r="P57" s="3"/>
      <c r="Q57" s="3">
        <f>IF(SUBTOTAL(3,E57:P57)=0,"-",MAX(E57:P57))</f>
        <v>0</v>
      </c>
      <c r="R57" s="3">
        <f>IF(SUBTOTAL(3,E57:P57)=0,"-",MIN(E57:P57))</f>
        <v>0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 t="s">
        <v>259</v>
      </c>
      <c r="J58" s="4"/>
      <c r="K58" s="4"/>
      <c r="L58" s="4"/>
      <c r="M58" s="4"/>
      <c r="N58" s="4"/>
      <c r="O58" s="4"/>
      <c r="P58" s="3"/>
      <c r="Q58" s="3" t="str">
        <f>IF(SUBTOTAL(3,E58:P58)=0,"-",IF(MAX(E58:P58)=0,"1.0未満",MAX(E58:P58)))</f>
        <v>1.0未満</v>
      </c>
      <c r="R58" s="3" t="str">
        <f>IF(SUBTOTAL(3,E58:P58)=0,"-",IF(MIN(E58:P58)=0,"1.0未満",MIN(E58:P58)))</f>
        <v>1.0未満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"/>
      <c r="Q61" s="36"/>
      <c r="R61" s="36"/>
    </row>
    <row r="62" spans="1:18">
      <c r="A62" s="7"/>
      <c r="B62" s="51" t="s">
        <v>138</v>
      </c>
      <c r="C62" s="7" t="s">
        <v>262</v>
      </c>
      <c r="E62" s="31">
        <f>IF([1]八幡沢・第６!E62=0,"",[1]八幡沢・第６!E62)</f>
        <v>44671</v>
      </c>
      <c r="F62" s="31">
        <f>IF([1]八幡沢・第６!F62=0,"",[1]八幡沢・第６!F62)</f>
        <v>44706</v>
      </c>
      <c r="G62" s="31">
        <f>IF([2]八幡沢・第６!G62=0,"",[2]八幡沢・第６!G62)</f>
        <v>44727</v>
      </c>
      <c r="H62" s="74">
        <v>44762</v>
      </c>
      <c r="I62" s="31">
        <v>44797</v>
      </c>
      <c r="J62" s="31">
        <f>IF([1]八幡沢・第６!J62=0,"",[1]八幡沢・第６!J62)</f>
        <v>44825</v>
      </c>
      <c r="K62" s="31">
        <v>44853</v>
      </c>
      <c r="L62" s="31">
        <v>44882</v>
      </c>
      <c r="M62" s="31">
        <v>45274</v>
      </c>
      <c r="N62" s="31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49" t="s">
        <v>163</v>
      </c>
      <c r="E63" s="54">
        <v>0.4</v>
      </c>
      <c r="F63" s="54">
        <v>0.5</v>
      </c>
      <c r="G63" s="54">
        <v>0.2</v>
      </c>
      <c r="H63" s="22">
        <v>0.4</v>
      </c>
      <c r="I63" s="22">
        <v>0.4</v>
      </c>
      <c r="J63" s="54">
        <v>0.4</v>
      </c>
      <c r="K63" s="54">
        <v>0.2</v>
      </c>
      <c r="L63" s="22">
        <v>0.5</v>
      </c>
      <c r="M63" s="22">
        <v>0.3</v>
      </c>
      <c r="N63" s="22">
        <v>0.4</v>
      </c>
      <c r="O63" s="22">
        <v>0.3</v>
      </c>
      <c r="P63" s="22">
        <v>0.4</v>
      </c>
      <c r="Q63" s="50">
        <f>IF(MAX(E63:P63)=0,D63,MAX(E63:P63))</f>
        <v>0.5</v>
      </c>
      <c r="R63" s="50">
        <f>IF(MIN(E63:P63)=0,D63,MIN(E63:P63))</f>
        <v>0.2</v>
      </c>
    </row>
    <row r="64" spans="1:18">
      <c r="A64" s="1"/>
      <c r="B64" s="15" t="s">
        <v>50</v>
      </c>
      <c r="C64" s="16" t="s">
        <v>51</v>
      </c>
      <c r="D64" s="17"/>
      <c r="E64" s="55">
        <v>15.6</v>
      </c>
      <c r="F64" s="55">
        <v>24.5</v>
      </c>
      <c r="G64" s="55">
        <v>16.8</v>
      </c>
      <c r="H64" s="55">
        <v>29</v>
      </c>
      <c r="I64" s="27">
        <v>27.5</v>
      </c>
      <c r="J64" s="55">
        <v>20.3</v>
      </c>
      <c r="K64" s="55">
        <v>16</v>
      </c>
      <c r="L64" s="27">
        <v>11</v>
      </c>
      <c r="M64" s="27">
        <v>8.8000000000000007</v>
      </c>
      <c r="N64" s="27">
        <v>-5.5</v>
      </c>
      <c r="O64" s="27">
        <v>-0.8</v>
      </c>
      <c r="P64" s="27">
        <v>10.8</v>
      </c>
      <c r="Q64" s="27">
        <f t="shared" ref="Q64:Q65" si="5">MAX(E64:P64)</f>
        <v>29</v>
      </c>
      <c r="R64" s="27">
        <f t="shared" ref="R64:R65" si="6">MIN(E64:P64)</f>
        <v>-5.5</v>
      </c>
    </row>
    <row r="65" spans="1:18">
      <c r="A65" s="1"/>
      <c r="B65" s="18" t="s">
        <v>52</v>
      </c>
      <c r="C65" s="19" t="s">
        <v>51</v>
      </c>
      <c r="D65" s="20"/>
      <c r="E65" s="56">
        <v>12.7</v>
      </c>
      <c r="F65" s="56">
        <v>14.6</v>
      </c>
      <c r="G65" s="56">
        <v>14.4</v>
      </c>
      <c r="H65" s="56">
        <v>17.2</v>
      </c>
      <c r="I65" s="29">
        <v>18.399999999999999</v>
      </c>
      <c r="J65" s="56">
        <v>17.100000000000001</v>
      </c>
      <c r="K65" s="56">
        <v>15.6</v>
      </c>
      <c r="L65" s="29">
        <v>14.5</v>
      </c>
      <c r="M65" s="29">
        <v>13.5</v>
      </c>
      <c r="N65" s="29">
        <v>11</v>
      </c>
      <c r="O65" s="29">
        <v>9</v>
      </c>
      <c r="P65" s="29">
        <v>11.8</v>
      </c>
      <c r="Q65" s="29">
        <f t="shared" si="5"/>
        <v>18.399999999999999</v>
      </c>
      <c r="R65" s="29">
        <f t="shared" si="6"/>
        <v>9</v>
      </c>
    </row>
    <row r="66" spans="1:18">
      <c r="A66" s="1"/>
      <c r="B66" s="6" t="s">
        <v>137</v>
      </c>
      <c r="C66" s="6"/>
      <c r="D66" s="6"/>
      <c r="E66" s="31" t="str">
        <f>IF([1]八幡沢・第６!E66=0,"",[1]八幡沢・第６!E66)</f>
        <v>曇</v>
      </c>
      <c r="F66" s="31" t="str">
        <f>IF([1]八幡沢・第６!F66=0,"",[1]八幡沢・第６!F66)</f>
        <v>晴</v>
      </c>
      <c r="G66" s="31" t="str">
        <f>IF([2]八幡沢・第６!G66=0,"",[2]八幡沢・第６!G66)</f>
        <v>雨</v>
      </c>
      <c r="H66" s="31" t="s">
        <v>237</v>
      </c>
      <c r="I66" s="31" t="s">
        <v>221</v>
      </c>
      <c r="J66" s="31" t="s">
        <v>228</v>
      </c>
      <c r="K66" s="31" t="s">
        <v>255</v>
      </c>
      <c r="L66" s="31" t="s">
        <v>255</v>
      </c>
      <c r="M66" s="31" t="s">
        <v>255</v>
      </c>
      <c r="N66" s="31" t="s">
        <v>278</v>
      </c>
      <c r="O66" s="31" t="s">
        <v>221</v>
      </c>
      <c r="P66" s="31" t="s">
        <v>255</v>
      </c>
      <c r="Q66" s="7"/>
      <c r="R66" s="7"/>
    </row>
    <row r="67" spans="1:18">
      <c r="G67" s="75"/>
      <c r="P67" s="3"/>
    </row>
    <row r="68" spans="1:18" ht="13.15" customHeight="1">
      <c r="A68" s="80" t="s">
        <v>143</v>
      </c>
      <c r="B68" s="7" t="s">
        <v>150</v>
      </c>
      <c r="C68" s="7"/>
      <c r="D68" s="7" t="s">
        <v>139</v>
      </c>
      <c r="E68" s="7">
        <f t="shared" ref="E68:F68" si="7">SUBTOTAL(3,E70:E120)</f>
        <v>0</v>
      </c>
      <c r="F68" s="7">
        <f t="shared" si="7"/>
        <v>0</v>
      </c>
      <c r="G68" s="4">
        <f t="shared" ref="G68:L68" si="8">SUBTOTAL(3,G70:G120)</f>
        <v>0</v>
      </c>
      <c r="H68" s="7">
        <f t="shared" si="8"/>
        <v>0</v>
      </c>
      <c r="I68" s="7">
        <v>39</v>
      </c>
      <c r="J68" s="7">
        <f t="shared" si="8"/>
        <v>0</v>
      </c>
      <c r="K68" s="7">
        <f t="shared" si="8"/>
        <v>0</v>
      </c>
      <c r="L68" s="7">
        <f t="shared" si="8"/>
        <v>0</v>
      </c>
      <c r="M68" s="7">
        <f t="shared" ref="M68:R68" si="9">SUBTOTAL(3,M70:M120)</f>
        <v>0</v>
      </c>
      <c r="N68" s="7">
        <f t="shared" si="9"/>
        <v>0</v>
      </c>
      <c r="O68" s="7">
        <f t="shared" si="9"/>
        <v>0</v>
      </c>
      <c r="P68" s="7">
        <f t="shared" si="9"/>
        <v>0</v>
      </c>
      <c r="Q68" s="7">
        <f t="shared" si="9"/>
        <v>39</v>
      </c>
      <c r="R68" s="7">
        <f t="shared" si="9"/>
        <v>39</v>
      </c>
    </row>
    <row r="69" spans="1:18">
      <c r="A69" s="81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3" t="s">
        <v>186</v>
      </c>
      <c r="Q69" s="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12">
        <v>100</v>
      </c>
      <c r="D70" s="6">
        <v>0</v>
      </c>
      <c r="E70" s="3"/>
      <c r="F70" s="3"/>
      <c r="G70" s="3"/>
      <c r="H70" s="3"/>
      <c r="I70" s="3">
        <v>6</v>
      </c>
      <c r="J70" s="3"/>
      <c r="K70" s="3"/>
      <c r="L70" s="3"/>
      <c r="M70" s="3"/>
      <c r="N70" s="3"/>
      <c r="O70" s="3"/>
      <c r="P70" s="3"/>
      <c r="Q70" s="3">
        <f>MAX(E70:P70)</f>
        <v>6</v>
      </c>
      <c r="R70" s="3">
        <f>MIN(E70:P70)</f>
        <v>6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134</v>
      </c>
      <c r="J71" s="3"/>
      <c r="K71" s="3"/>
      <c r="L71" s="3"/>
      <c r="M71" s="3"/>
      <c r="N71" s="3"/>
      <c r="O71" s="3"/>
      <c r="P71" s="3"/>
      <c r="Q71" s="3" t="str">
        <f>IF(MAX(E71:P71)=0,"検出しない",MAX(E71:P71))</f>
        <v>検出しない</v>
      </c>
      <c r="R71" s="3" t="str">
        <f>IF(MIN(E71:P71)=0,"検出しない",MIN(E71:P71))</f>
        <v>検出しない</v>
      </c>
    </row>
    <row r="72" spans="1:18">
      <c r="A72" s="41" t="s">
        <v>64</v>
      </c>
      <c r="B72" s="42" t="s">
        <v>3</v>
      </c>
      <c r="C72" s="8">
        <v>3.0000000000000001E-3</v>
      </c>
      <c r="D72" s="6">
        <v>2.9999999999999997E-4</v>
      </c>
      <c r="E72" s="3"/>
      <c r="F72" s="3"/>
      <c r="G72" s="3"/>
      <c r="H72" s="3"/>
      <c r="I72" s="3" t="s">
        <v>169</v>
      </c>
      <c r="J72" s="3"/>
      <c r="K72" s="3"/>
      <c r="L72" s="3"/>
      <c r="M72" s="3"/>
      <c r="N72" s="3"/>
      <c r="O72" s="3"/>
      <c r="P72" s="3"/>
      <c r="Q72" s="3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9">
        <v>5.0000000000000001E-4</v>
      </c>
      <c r="D73" s="6">
        <v>5.0000000000000002E-5</v>
      </c>
      <c r="E73" s="3"/>
      <c r="F73" s="3"/>
      <c r="G73" s="3"/>
      <c r="H73" s="3"/>
      <c r="I73" s="3" t="s">
        <v>170</v>
      </c>
      <c r="J73" s="3"/>
      <c r="K73" s="3"/>
      <c r="L73" s="3"/>
      <c r="M73" s="3"/>
      <c r="N73" s="3"/>
      <c r="O73" s="3"/>
      <c r="P73" s="3"/>
      <c r="Q73" s="3" t="str">
        <f t="shared" ref="Q73:Q116" si="10">IF(MAX(E73:P73)=0,D73&amp;"未満",MAX(E73:P73))</f>
        <v>0.00005未満</v>
      </c>
      <c r="R73" s="3" t="str">
        <f t="shared" ref="R73:R116" si="11">IF(MIN(E73:P73)=0,D73&amp;"未満",MIN(E73:P73))</f>
        <v>0.00005未満</v>
      </c>
    </row>
    <row r="74" spans="1:18">
      <c r="A74" s="41" t="s">
        <v>66</v>
      </c>
      <c r="B74" s="42" t="s">
        <v>5</v>
      </c>
      <c r="C74" s="10">
        <v>0.01</v>
      </c>
      <c r="D74" s="6">
        <v>1E-3</v>
      </c>
      <c r="E74" s="3"/>
      <c r="F74" s="3"/>
      <c r="G74" s="3"/>
      <c r="H74" s="3"/>
      <c r="I74" s="3" t="s">
        <v>238</v>
      </c>
      <c r="J74" s="3"/>
      <c r="K74" s="3"/>
      <c r="L74" s="3"/>
      <c r="M74" s="3"/>
      <c r="N74" s="3"/>
      <c r="O74" s="3"/>
      <c r="P74" s="3"/>
      <c r="Q74" s="3" t="str">
        <f t="shared" si="10"/>
        <v>0.001未満</v>
      </c>
      <c r="R74" s="3" t="str">
        <f t="shared" si="11"/>
        <v>0.001未満</v>
      </c>
    </row>
    <row r="75" spans="1:18">
      <c r="A75" s="41" t="s">
        <v>67</v>
      </c>
      <c r="B75" s="42" t="s">
        <v>6</v>
      </c>
      <c r="C75" s="10">
        <v>0.01</v>
      </c>
      <c r="D75" s="6">
        <v>1E-3</v>
      </c>
      <c r="E75" s="3"/>
      <c r="F75" s="3"/>
      <c r="G75" s="3"/>
      <c r="H75" s="3"/>
      <c r="I75" s="3" t="s">
        <v>238</v>
      </c>
      <c r="J75" s="3"/>
      <c r="K75" s="3"/>
      <c r="L75" s="3"/>
      <c r="M75" s="3"/>
      <c r="N75" s="3"/>
      <c r="O75" s="3"/>
      <c r="P75" s="3"/>
      <c r="Q75" s="3" t="str">
        <f t="shared" si="10"/>
        <v>0.001未満</v>
      </c>
      <c r="R75" s="3" t="str">
        <f t="shared" si="11"/>
        <v>0.001未満</v>
      </c>
    </row>
    <row r="76" spans="1:18">
      <c r="A76" s="41" t="s">
        <v>68</v>
      </c>
      <c r="B76" s="42" t="s">
        <v>7</v>
      </c>
      <c r="C76" s="10">
        <v>0.01</v>
      </c>
      <c r="D76" s="6">
        <v>1E-3</v>
      </c>
      <c r="E76" s="3"/>
      <c r="F76" s="3"/>
      <c r="G76" s="3"/>
      <c r="H76" s="3"/>
      <c r="I76" s="3" t="s">
        <v>238</v>
      </c>
      <c r="J76" s="3"/>
      <c r="K76" s="3"/>
      <c r="L76" s="3"/>
      <c r="M76" s="3"/>
      <c r="N76" s="3"/>
      <c r="O76" s="3"/>
      <c r="P76" s="3"/>
      <c r="Q76" s="3" t="str">
        <f t="shared" si="10"/>
        <v>0.001未満</v>
      </c>
      <c r="R76" s="3" t="str">
        <f t="shared" si="11"/>
        <v>0.001未満</v>
      </c>
    </row>
    <row r="77" spans="1:18">
      <c r="A77" s="41" t="s">
        <v>69</v>
      </c>
      <c r="B77" s="42" t="s">
        <v>8</v>
      </c>
      <c r="C77" s="10">
        <v>0.05</v>
      </c>
      <c r="D77" s="6">
        <v>5.0000000000000001E-3</v>
      </c>
      <c r="E77" s="3"/>
      <c r="F77" s="3"/>
      <c r="G77" s="3"/>
      <c r="H77" s="3"/>
      <c r="I77" s="3" t="s">
        <v>239</v>
      </c>
      <c r="J77" s="3"/>
      <c r="K77" s="3"/>
      <c r="L77" s="3"/>
      <c r="M77" s="3"/>
      <c r="N77" s="3"/>
      <c r="O77" s="3"/>
      <c r="P77" s="3"/>
      <c r="Q77" s="3" t="str">
        <f t="shared" si="10"/>
        <v>0.005未満</v>
      </c>
      <c r="R77" s="3" t="str">
        <f t="shared" si="11"/>
        <v>0.005未満</v>
      </c>
    </row>
    <row r="78" spans="1:18">
      <c r="A78" s="41" t="s">
        <v>70</v>
      </c>
      <c r="B78" s="42" t="s">
        <v>9</v>
      </c>
      <c r="C78" s="10">
        <v>0.04</v>
      </c>
      <c r="D78" s="6">
        <v>4.0000000000000001E-3</v>
      </c>
      <c r="E78" s="3"/>
      <c r="F78" s="3"/>
      <c r="G78" s="3"/>
      <c r="H78" s="3"/>
      <c r="I78" s="3" t="s">
        <v>240</v>
      </c>
      <c r="J78" s="3"/>
      <c r="K78" s="3"/>
      <c r="L78" s="3"/>
      <c r="M78" s="3"/>
      <c r="N78" s="3"/>
      <c r="O78" s="3"/>
      <c r="P78" s="3"/>
      <c r="Q78" s="3" t="str">
        <f t="shared" si="10"/>
        <v>0.004未満</v>
      </c>
      <c r="R78" s="3" t="str">
        <f t="shared" si="11"/>
        <v>0.004未満</v>
      </c>
    </row>
    <row r="79" spans="1:18">
      <c r="A79" s="41" t="s">
        <v>71</v>
      </c>
      <c r="B79" s="42" t="s">
        <v>10</v>
      </c>
      <c r="C79" s="10">
        <v>0.01</v>
      </c>
      <c r="D79" s="6">
        <v>1E-3</v>
      </c>
      <c r="E79" s="3"/>
      <c r="F79" s="3"/>
      <c r="G79" s="3"/>
      <c r="H79" s="3"/>
      <c r="I79" s="3" t="s">
        <v>238</v>
      </c>
      <c r="J79" s="3"/>
      <c r="K79" s="3"/>
      <c r="L79" s="3"/>
      <c r="M79" s="3"/>
      <c r="N79" s="3"/>
      <c r="O79" s="3"/>
      <c r="P79" s="3"/>
      <c r="Q79" s="3" t="str">
        <f t="shared" si="10"/>
        <v>0.001未満</v>
      </c>
      <c r="R79" s="3" t="str">
        <f t="shared" si="11"/>
        <v>0.001未満</v>
      </c>
    </row>
    <row r="80" spans="1:18">
      <c r="A80" s="41" t="s">
        <v>72</v>
      </c>
      <c r="B80" s="42" t="s">
        <v>11</v>
      </c>
      <c r="C80" s="11">
        <v>10</v>
      </c>
      <c r="D80" s="6">
        <v>0.02</v>
      </c>
      <c r="E80" s="3"/>
      <c r="F80" s="3"/>
      <c r="G80" s="3"/>
      <c r="H80" s="3"/>
      <c r="I80" s="3">
        <v>1.2</v>
      </c>
      <c r="J80" s="3"/>
      <c r="K80" s="3"/>
      <c r="L80" s="3"/>
      <c r="M80" s="3"/>
      <c r="N80" s="3"/>
      <c r="O80" s="3"/>
      <c r="P80" s="3"/>
      <c r="Q80" s="3">
        <f t="shared" si="10"/>
        <v>1.2</v>
      </c>
      <c r="R80" s="3">
        <f t="shared" si="11"/>
        <v>1.2</v>
      </c>
    </row>
    <row r="81" spans="1:18">
      <c r="A81" s="41" t="s">
        <v>73</v>
      </c>
      <c r="B81" s="42" t="s">
        <v>12</v>
      </c>
      <c r="C81" s="13">
        <v>0.8</v>
      </c>
      <c r="D81" s="6">
        <v>0.08</v>
      </c>
      <c r="E81" s="25"/>
      <c r="F81" s="3"/>
      <c r="G81" s="3"/>
      <c r="H81" s="3"/>
      <c r="I81" s="3" t="s">
        <v>172</v>
      </c>
      <c r="J81" s="3"/>
      <c r="K81" s="3"/>
      <c r="L81" s="3"/>
      <c r="M81" s="3"/>
      <c r="N81" s="3"/>
      <c r="O81" s="3"/>
      <c r="P81" s="3"/>
      <c r="Q81" s="3" t="str">
        <f t="shared" si="10"/>
        <v>0.08未満</v>
      </c>
      <c r="R81" s="3" t="str">
        <f t="shared" si="11"/>
        <v>0.08未満</v>
      </c>
    </row>
    <row r="82" spans="1:18">
      <c r="A82" s="41" t="s">
        <v>74</v>
      </c>
      <c r="B82" s="42" t="s">
        <v>13</v>
      </c>
      <c r="C82" s="13">
        <v>1</v>
      </c>
      <c r="D82" s="6">
        <v>0.1</v>
      </c>
      <c r="E82" s="3"/>
      <c r="F82" s="3"/>
      <c r="G82" s="3"/>
      <c r="H82" s="3"/>
      <c r="I82" s="3" t="s">
        <v>241</v>
      </c>
      <c r="J82" s="3"/>
      <c r="K82" s="3"/>
      <c r="L82" s="3"/>
      <c r="M82" s="3"/>
      <c r="N82" s="3"/>
      <c r="O82" s="3"/>
      <c r="P82" s="3"/>
      <c r="Q82" s="3" t="str">
        <f t="shared" si="10"/>
        <v>0.1未満</v>
      </c>
      <c r="R82" s="3" t="str">
        <f t="shared" si="11"/>
        <v>0.1未満</v>
      </c>
    </row>
    <row r="83" spans="1:18">
      <c r="A83" s="41" t="s">
        <v>75</v>
      </c>
      <c r="B83" s="42" t="s">
        <v>14</v>
      </c>
      <c r="C83" s="8">
        <v>2E-3</v>
      </c>
      <c r="D83" s="6">
        <v>2.0000000000000001E-4</v>
      </c>
      <c r="E83" s="3"/>
      <c r="F83" s="3"/>
      <c r="G83" s="3"/>
      <c r="H83" s="3"/>
      <c r="I83" s="3" t="s">
        <v>242</v>
      </c>
      <c r="J83" s="3"/>
      <c r="K83" s="3"/>
      <c r="L83" s="3"/>
      <c r="M83" s="3"/>
      <c r="N83" s="3"/>
      <c r="O83" s="3"/>
      <c r="P83" s="3"/>
      <c r="Q83" s="3" t="str">
        <f t="shared" si="10"/>
        <v>0.0002未満</v>
      </c>
      <c r="R83" s="3" t="str">
        <f t="shared" si="11"/>
        <v>0.0002未満</v>
      </c>
    </row>
    <row r="84" spans="1:18">
      <c r="A84" s="41" t="s">
        <v>76</v>
      </c>
      <c r="B84" s="42" t="s">
        <v>15</v>
      </c>
      <c r="C84" s="10">
        <v>0.05</v>
      </c>
      <c r="D84" s="6">
        <v>5.0000000000000001E-3</v>
      </c>
      <c r="E84" s="3"/>
      <c r="F84" s="3"/>
      <c r="G84" s="3"/>
      <c r="H84" s="3"/>
      <c r="I84" s="3" t="s">
        <v>243</v>
      </c>
      <c r="J84" s="3"/>
      <c r="K84" s="3"/>
      <c r="L84" s="3"/>
      <c r="M84" s="3"/>
      <c r="N84" s="3"/>
      <c r="O84" s="3"/>
      <c r="P84" s="3"/>
      <c r="Q84" s="3" t="str">
        <f t="shared" si="10"/>
        <v>0.005未満</v>
      </c>
      <c r="R84" s="3" t="str">
        <f t="shared" si="11"/>
        <v>0.005未満</v>
      </c>
    </row>
    <row r="85" spans="1:18">
      <c r="A85" s="41" t="s">
        <v>77</v>
      </c>
      <c r="B85" s="42" t="s">
        <v>16</v>
      </c>
      <c r="C85" s="10">
        <v>0.04</v>
      </c>
      <c r="D85" s="6">
        <v>4.0000000000000001E-3</v>
      </c>
      <c r="E85" s="3"/>
      <c r="F85" s="3"/>
      <c r="G85" s="3"/>
      <c r="H85" s="3"/>
      <c r="I85" s="3" t="s">
        <v>240</v>
      </c>
      <c r="J85" s="3"/>
      <c r="K85" s="3"/>
      <c r="L85" s="3"/>
      <c r="M85" s="3"/>
      <c r="N85" s="3"/>
      <c r="O85" s="3"/>
      <c r="P85" s="3"/>
      <c r="Q85" s="3" t="str">
        <f t="shared" si="10"/>
        <v>0.004未満</v>
      </c>
      <c r="R85" s="3" t="str">
        <f t="shared" si="11"/>
        <v>0.004未満</v>
      </c>
    </row>
    <row r="86" spans="1:18">
      <c r="A86" s="41" t="s">
        <v>78</v>
      </c>
      <c r="B86" s="42" t="s">
        <v>17</v>
      </c>
      <c r="C86" s="10">
        <v>0.02</v>
      </c>
      <c r="D86" s="6">
        <v>2E-3</v>
      </c>
      <c r="E86" s="3"/>
      <c r="F86" s="3"/>
      <c r="G86" s="3"/>
      <c r="H86" s="3"/>
      <c r="I86" s="3" t="s">
        <v>239</v>
      </c>
      <c r="J86" s="3"/>
      <c r="K86" s="3"/>
      <c r="L86" s="3"/>
      <c r="M86" s="3"/>
      <c r="N86" s="3"/>
      <c r="O86" s="3"/>
      <c r="P86" s="3"/>
      <c r="Q86" s="3" t="str">
        <f t="shared" si="10"/>
        <v>0.002未満</v>
      </c>
      <c r="R86" s="3" t="str">
        <f t="shared" si="11"/>
        <v>0.002未満</v>
      </c>
    </row>
    <row r="87" spans="1:18">
      <c r="A87" s="41" t="s">
        <v>79</v>
      </c>
      <c r="B87" s="42" t="s">
        <v>53</v>
      </c>
      <c r="C87" s="10">
        <v>0.01</v>
      </c>
      <c r="D87" s="6">
        <v>1E-3</v>
      </c>
      <c r="E87" s="3"/>
      <c r="F87" s="3"/>
      <c r="G87" s="3"/>
      <c r="H87" s="3"/>
      <c r="I87" s="3" t="s">
        <v>238</v>
      </c>
      <c r="J87" s="3"/>
      <c r="K87" s="3"/>
      <c r="L87" s="3"/>
      <c r="M87" s="3"/>
      <c r="N87" s="3"/>
      <c r="O87" s="3"/>
      <c r="P87" s="3"/>
      <c r="Q87" s="3" t="str">
        <f t="shared" si="10"/>
        <v>0.001未満</v>
      </c>
      <c r="R87" s="3" t="str">
        <f t="shared" si="11"/>
        <v>0.001未満</v>
      </c>
    </row>
    <row r="88" spans="1:18">
      <c r="A88" s="41" t="s">
        <v>80</v>
      </c>
      <c r="B88" s="42" t="s">
        <v>54</v>
      </c>
      <c r="C88" s="10">
        <v>0.01</v>
      </c>
      <c r="D88" s="6">
        <v>1E-3</v>
      </c>
      <c r="E88" s="3"/>
      <c r="F88" s="3"/>
      <c r="G88" s="3"/>
      <c r="H88" s="3"/>
      <c r="I88" s="3" t="s">
        <v>238</v>
      </c>
      <c r="J88" s="3"/>
      <c r="K88" s="3"/>
      <c r="L88" s="3"/>
      <c r="M88" s="3"/>
      <c r="N88" s="3"/>
      <c r="O88" s="3"/>
      <c r="P88" s="3"/>
      <c r="Q88" s="3" t="str">
        <f t="shared" si="10"/>
        <v>0.001未満</v>
      </c>
      <c r="R88" s="3" t="str">
        <f t="shared" si="11"/>
        <v>0.001未満</v>
      </c>
    </row>
    <row r="89" spans="1:18">
      <c r="A89" s="41" t="s">
        <v>81</v>
      </c>
      <c r="B89" s="42" t="s">
        <v>55</v>
      </c>
      <c r="C89" s="10">
        <v>0.01</v>
      </c>
      <c r="D89" s="6">
        <v>1E-3</v>
      </c>
      <c r="E89" s="3"/>
      <c r="F89" s="3"/>
      <c r="G89" s="3"/>
      <c r="H89" s="3"/>
      <c r="I89" s="3" t="s">
        <v>238</v>
      </c>
      <c r="J89" s="3"/>
      <c r="K89" s="3"/>
      <c r="L89" s="3"/>
      <c r="M89" s="3"/>
      <c r="N89" s="3"/>
      <c r="O89" s="3"/>
      <c r="P89" s="33"/>
      <c r="Q89" s="3" t="str">
        <f t="shared" si="10"/>
        <v>0.001未満</v>
      </c>
      <c r="R89" s="3" t="str">
        <f t="shared" si="11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  <c r="Q90" s="3"/>
      <c r="R90" s="3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  <c r="Q91" s="3"/>
      <c r="R91" s="3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  <c r="Q92" s="3"/>
      <c r="R92" s="3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  <c r="Q93" s="3"/>
      <c r="R93" s="3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6"/>
      <c r="Q94" s="3"/>
      <c r="R94" s="3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6"/>
      <c r="Q95" s="3"/>
      <c r="R95" s="3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6"/>
      <c r="Q96" s="3"/>
      <c r="R96" s="3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6"/>
      <c r="Q97" s="3"/>
      <c r="R97" s="3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6"/>
      <c r="Q98" s="3"/>
      <c r="R98" s="3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6"/>
      <c r="Q99" s="3"/>
      <c r="R99" s="3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6"/>
      <c r="Q100" s="3"/>
      <c r="R100" s="3"/>
    </row>
    <row r="101" spans="1:18">
      <c r="A101" s="41" t="s">
        <v>93</v>
      </c>
      <c r="B101" s="42" t="s">
        <v>26</v>
      </c>
      <c r="C101" s="13">
        <v>1</v>
      </c>
      <c r="D101" s="6">
        <v>0.01</v>
      </c>
      <c r="E101" s="3"/>
      <c r="F101" s="3"/>
      <c r="G101" s="3"/>
      <c r="H101" s="3"/>
      <c r="I101" s="3" t="s">
        <v>248</v>
      </c>
      <c r="J101" s="3"/>
      <c r="K101" s="3"/>
      <c r="L101" s="3"/>
      <c r="M101" s="3"/>
      <c r="N101" s="3"/>
      <c r="O101" s="3"/>
      <c r="P101" s="3"/>
      <c r="Q101" s="3" t="str">
        <f t="shared" si="10"/>
        <v>0.01未満</v>
      </c>
      <c r="R101" s="3" t="str">
        <f t="shared" si="11"/>
        <v>0.01未満</v>
      </c>
    </row>
    <row r="102" spans="1:18">
      <c r="A102" s="41" t="s">
        <v>94</v>
      </c>
      <c r="B102" s="42" t="s">
        <v>27</v>
      </c>
      <c r="C102" s="13">
        <v>0.2</v>
      </c>
      <c r="D102" s="6">
        <v>0.02</v>
      </c>
      <c r="E102" s="3"/>
      <c r="F102" s="3"/>
      <c r="G102" s="3"/>
      <c r="H102" s="3"/>
      <c r="I102" s="3" t="s">
        <v>249</v>
      </c>
      <c r="J102" s="3"/>
      <c r="K102" s="3"/>
      <c r="L102" s="3"/>
      <c r="M102" s="3"/>
      <c r="N102" s="3"/>
      <c r="O102" s="3"/>
      <c r="P102" s="3"/>
      <c r="Q102" s="3" t="str">
        <f t="shared" si="10"/>
        <v>0.02未満</v>
      </c>
      <c r="R102" s="3" t="str">
        <f t="shared" si="11"/>
        <v>0.02未満</v>
      </c>
    </row>
    <row r="103" spans="1:18">
      <c r="A103" s="41" t="s">
        <v>95</v>
      </c>
      <c r="B103" s="42" t="s">
        <v>28</v>
      </c>
      <c r="C103" s="13">
        <v>0.3</v>
      </c>
      <c r="D103" s="6">
        <v>0.03</v>
      </c>
      <c r="E103" s="3"/>
      <c r="F103" s="3"/>
      <c r="G103" s="3"/>
      <c r="H103" s="3"/>
      <c r="I103" s="3">
        <v>0.41</v>
      </c>
      <c r="J103" s="3"/>
      <c r="K103" s="3"/>
      <c r="L103" s="3"/>
      <c r="M103" s="3"/>
      <c r="N103" s="3"/>
      <c r="O103" s="3"/>
      <c r="P103" s="3"/>
      <c r="Q103" s="3">
        <f t="shared" si="10"/>
        <v>0.41</v>
      </c>
      <c r="R103" s="3">
        <f t="shared" si="11"/>
        <v>0.41</v>
      </c>
    </row>
    <row r="104" spans="1:18">
      <c r="A104" s="41" t="s">
        <v>96</v>
      </c>
      <c r="B104" s="42" t="s">
        <v>29</v>
      </c>
      <c r="C104" s="13">
        <v>1</v>
      </c>
      <c r="D104" s="6">
        <v>0.01</v>
      </c>
      <c r="E104" s="3"/>
      <c r="F104" s="3"/>
      <c r="G104" s="3"/>
      <c r="H104" s="3"/>
      <c r="I104" s="3" t="s">
        <v>248</v>
      </c>
      <c r="J104" s="3"/>
      <c r="K104" s="3"/>
      <c r="L104" s="3"/>
      <c r="M104" s="3"/>
      <c r="N104" s="3"/>
      <c r="O104" s="3"/>
      <c r="P104" s="3"/>
      <c r="Q104" s="3" t="str">
        <f t="shared" si="10"/>
        <v>0.01未満</v>
      </c>
      <c r="R104" s="3" t="str">
        <f t="shared" si="11"/>
        <v>0.01未満</v>
      </c>
    </row>
    <row r="105" spans="1:18">
      <c r="A105" s="41" t="s">
        <v>97</v>
      </c>
      <c r="B105" s="42" t="s">
        <v>30</v>
      </c>
      <c r="C105" s="11">
        <v>200</v>
      </c>
      <c r="D105" s="6">
        <v>0.1</v>
      </c>
      <c r="E105" s="3"/>
      <c r="F105" s="3"/>
      <c r="G105" s="3"/>
      <c r="H105" s="3"/>
      <c r="I105" s="3">
        <v>3.8</v>
      </c>
      <c r="J105" s="3"/>
      <c r="K105" s="3"/>
      <c r="L105" s="3"/>
      <c r="M105" s="3"/>
      <c r="N105" s="3"/>
      <c r="O105" s="3"/>
      <c r="P105" s="3"/>
      <c r="Q105" s="3">
        <f t="shared" si="10"/>
        <v>3.8</v>
      </c>
      <c r="R105" s="3">
        <f t="shared" si="11"/>
        <v>3.8</v>
      </c>
    </row>
    <row r="106" spans="1:18">
      <c r="A106" s="41" t="s">
        <v>98</v>
      </c>
      <c r="B106" s="42" t="s">
        <v>31</v>
      </c>
      <c r="C106" s="3" t="s">
        <v>116</v>
      </c>
      <c r="D106" s="6">
        <v>5.0000000000000001E-3</v>
      </c>
      <c r="E106" s="3"/>
      <c r="F106" s="3"/>
      <c r="G106" s="3"/>
      <c r="H106" s="3"/>
      <c r="I106" s="3">
        <v>8.9999999999999993E-3</v>
      </c>
      <c r="J106" s="3"/>
      <c r="K106" s="3"/>
      <c r="L106" s="3"/>
      <c r="M106" s="3"/>
      <c r="N106" s="3"/>
      <c r="O106" s="3"/>
      <c r="P106" s="3"/>
      <c r="Q106" s="3">
        <f t="shared" si="10"/>
        <v>8.9999999999999993E-3</v>
      </c>
      <c r="R106" s="3">
        <f t="shared" si="11"/>
        <v>8.9999999999999993E-3</v>
      </c>
    </row>
    <row r="107" spans="1:18">
      <c r="A107" s="41" t="s">
        <v>99</v>
      </c>
      <c r="B107" s="42" t="s">
        <v>32</v>
      </c>
      <c r="C107" s="11">
        <v>200</v>
      </c>
      <c r="D107" s="6">
        <v>1</v>
      </c>
      <c r="E107" s="3"/>
      <c r="F107" s="3"/>
      <c r="G107" s="3"/>
      <c r="H107" s="3"/>
      <c r="I107" s="3">
        <v>2.7</v>
      </c>
      <c r="J107" s="3"/>
      <c r="K107" s="3"/>
      <c r="L107" s="3"/>
      <c r="M107" s="3"/>
      <c r="N107" s="3"/>
      <c r="O107" s="3"/>
      <c r="P107" s="3"/>
      <c r="Q107" s="3">
        <f t="shared" si="10"/>
        <v>2.7</v>
      </c>
      <c r="R107" s="3">
        <f t="shared" si="11"/>
        <v>2.7</v>
      </c>
    </row>
    <row r="108" spans="1:18">
      <c r="A108" s="41" t="s">
        <v>100</v>
      </c>
      <c r="B108" s="42" t="s">
        <v>33</v>
      </c>
      <c r="C108" s="11">
        <v>300</v>
      </c>
      <c r="D108" s="6">
        <v>1</v>
      </c>
      <c r="E108" s="3"/>
      <c r="F108" s="3"/>
      <c r="G108" s="3"/>
      <c r="H108" s="3"/>
      <c r="I108" s="3">
        <v>23</v>
      </c>
      <c r="J108" s="3"/>
      <c r="K108" s="3"/>
      <c r="L108" s="3"/>
      <c r="M108" s="3"/>
      <c r="N108" s="3"/>
      <c r="O108" s="3"/>
      <c r="P108" s="3"/>
      <c r="Q108" s="3">
        <f t="shared" si="10"/>
        <v>23</v>
      </c>
      <c r="R108" s="3">
        <f t="shared" si="11"/>
        <v>23</v>
      </c>
    </row>
    <row r="109" spans="1:18">
      <c r="A109" s="41" t="s">
        <v>101</v>
      </c>
      <c r="B109" s="42" t="s">
        <v>34</v>
      </c>
      <c r="C109" s="11">
        <v>500</v>
      </c>
      <c r="D109" s="6">
        <v>20</v>
      </c>
      <c r="E109" s="3"/>
      <c r="F109" s="3"/>
      <c r="G109" s="3"/>
      <c r="H109" s="3"/>
      <c r="I109" s="3">
        <v>50</v>
      </c>
      <c r="J109" s="3"/>
      <c r="K109" s="3"/>
      <c r="L109" s="3"/>
      <c r="M109" s="3"/>
      <c r="N109" s="3"/>
      <c r="O109" s="3"/>
      <c r="P109" s="3"/>
      <c r="Q109" s="3">
        <f t="shared" si="10"/>
        <v>50</v>
      </c>
      <c r="R109" s="3">
        <f t="shared" si="11"/>
        <v>50</v>
      </c>
    </row>
    <row r="110" spans="1:18">
      <c r="A110" s="41" t="s">
        <v>102</v>
      </c>
      <c r="B110" s="42" t="s">
        <v>35</v>
      </c>
      <c r="C110" s="13">
        <v>0.2</v>
      </c>
      <c r="D110" s="6">
        <v>0.02</v>
      </c>
      <c r="E110" s="3"/>
      <c r="F110" s="3"/>
      <c r="G110" s="3"/>
      <c r="H110" s="3"/>
      <c r="I110" s="3" t="s">
        <v>249</v>
      </c>
      <c r="J110" s="3"/>
      <c r="K110" s="3"/>
      <c r="L110" s="3"/>
      <c r="M110" s="3"/>
      <c r="N110" s="3"/>
      <c r="O110" s="3"/>
      <c r="P110" s="3"/>
      <c r="Q110" s="3" t="str">
        <f t="shared" si="10"/>
        <v>0.02未満</v>
      </c>
      <c r="R110" s="3" t="str">
        <f t="shared" si="11"/>
        <v>0.02未満</v>
      </c>
    </row>
    <row r="111" spans="1:18">
      <c r="A111" s="41" t="s">
        <v>103</v>
      </c>
      <c r="B111" s="42" t="s">
        <v>59</v>
      </c>
      <c r="C111" s="14">
        <v>1.0000000000000001E-5</v>
      </c>
      <c r="D111" s="6">
        <v>9.9999999999999995E-7</v>
      </c>
      <c r="E111" s="3"/>
      <c r="F111" s="3"/>
      <c r="G111" s="3"/>
      <c r="H111" s="3"/>
      <c r="I111" s="3" t="s">
        <v>252</v>
      </c>
      <c r="J111" s="3"/>
      <c r="K111" s="3"/>
      <c r="L111" s="3"/>
      <c r="M111" s="3"/>
      <c r="N111" s="3"/>
      <c r="O111" s="3"/>
      <c r="P111" s="3"/>
      <c r="Q111" s="3" t="str">
        <f t="shared" si="10"/>
        <v>0.000001未満</v>
      </c>
      <c r="R111" s="3" t="str">
        <f t="shared" si="11"/>
        <v>0.000001未満</v>
      </c>
    </row>
    <row r="112" spans="1:18">
      <c r="A112" s="41" t="s">
        <v>104</v>
      </c>
      <c r="B112" s="42" t="s">
        <v>36</v>
      </c>
      <c r="C112" s="14">
        <v>1.0000000000000001E-5</v>
      </c>
      <c r="D112" s="6">
        <v>9.9999999999999995E-7</v>
      </c>
      <c r="E112" s="3"/>
      <c r="F112" s="3"/>
      <c r="G112" s="3"/>
      <c r="H112" s="3"/>
      <c r="I112" s="3" t="s">
        <v>252</v>
      </c>
      <c r="J112" s="3"/>
      <c r="K112" s="3"/>
      <c r="L112" s="3"/>
      <c r="M112" s="3"/>
      <c r="N112" s="3"/>
      <c r="O112" s="3"/>
      <c r="P112" s="3"/>
      <c r="Q112" s="3" t="str">
        <f t="shared" si="10"/>
        <v>0.000001未満</v>
      </c>
      <c r="R112" s="3" t="str">
        <f t="shared" si="11"/>
        <v>0.000001未満</v>
      </c>
    </row>
    <row r="113" spans="1:18">
      <c r="A113" s="41" t="s">
        <v>105</v>
      </c>
      <c r="B113" s="42" t="s">
        <v>37</v>
      </c>
      <c r="C113" s="10">
        <v>0.02</v>
      </c>
      <c r="D113" s="6">
        <v>2E-3</v>
      </c>
      <c r="E113" s="3"/>
      <c r="F113" s="3"/>
      <c r="G113" s="3"/>
      <c r="H113" s="3"/>
      <c r="I113" s="3" t="s">
        <v>239</v>
      </c>
      <c r="J113" s="3"/>
      <c r="K113" s="3"/>
      <c r="L113" s="3"/>
      <c r="M113" s="3"/>
      <c r="N113" s="3"/>
      <c r="O113" s="3"/>
      <c r="P113" s="3"/>
      <c r="Q113" s="3" t="str">
        <f t="shared" si="10"/>
        <v>0.002未満</v>
      </c>
      <c r="R113" s="3" t="str">
        <f t="shared" si="11"/>
        <v>0.002未満</v>
      </c>
    </row>
    <row r="114" spans="1:18">
      <c r="A114" s="41" t="s">
        <v>106</v>
      </c>
      <c r="B114" s="42" t="s">
        <v>38</v>
      </c>
      <c r="C114" s="8">
        <v>5.0000000000000001E-3</v>
      </c>
      <c r="D114" s="6">
        <v>5.0000000000000001E-4</v>
      </c>
      <c r="E114" s="3"/>
      <c r="F114" s="3"/>
      <c r="G114" s="3"/>
      <c r="H114" s="3"/>
      <c r="I114" s="3" t="s">
        <v>253</v>
      </c>
      <c r="J114" s="3"/>
      <c r="K114" s="3"/>
      <c r="L114" s="3"/>
      <c r="M114" s="3"/>
      <c r="N114" s="3"/>
      <c r="O114" s="3"/>
      <c r="P114" s="3"/>
      <c r="Q114" s="3" t="str">
        <f t="shared" si="10"/>
        <v>0.0005未満</v>
      </c>
      <c r="R114" s="3" t="str">
        <f t="shared" si="11"/>
        <v>0.0005未満</v>
      </c>
    </row>
    <row r="115" spans="1:18">
      <c r="A115" s="41" t="s">
        <v>107</v>
      </c>
      <c r="B115" s="42" t="s">
        <v>39</v>
      </c>
      <c r="C115" s="11">
        <v>3</v>
      </c>
      <c r="D115" s="6">
        <v>0.3</v>
      </c>
      <c r="E115" s="3"/>
      <c r="F115" s="3"/>
      <c r="G115" s="3"/>
      <c r="H115" s="3"/>
      <c r="I115" s="3" t="s">
        <v>215</v>
      </c>
      <c r="J115" s="3"/>
      <c r="K115" s="3"/>
      <c r="L115" s="3"/>
      <c r="M115" s="3"/>
      <c r="N115" s="3"/>
      <c r="O115" s="3"/>
      <c r="P115" s="3"/>
      <c r="Q115" s="3" t="str">
        <f t="shared" si="10"/>
        <v>0.3未満</v>
      </c>
      <c r="R115" s="3" t="str">
        <f t="shared" si="11"/>
        <v>0.3未満</v>
      </c>
    </row>
    <row r="116" spans="1:18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6</v>
      </c>
      <c r="J116" s="3"/>
      <c r="K116" s="3"/>
      <c r="L116" s="3"/>
      <c r="M116" s="3"/>
      <c r="N116" s="3"/>
      <c r="O116" s="3"/>
      <c r="P116" s="3"/>
      <c r="Q116" s="3">
        <f t="shared" si="10"/>
        <v>6</v>
      </c>
      <c r="R116" s="3">
        <f t="shared" si="11"/>
        <v>6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211</v>
      </c>
      <c r="J118" s="3"/>
      <c r="K118" s="3"/>
      <c r="L118" s="3"/>
      <c r="M118" s="3"/>
      <c r="N118" s="3"/>
      <c r="O118" s="3"/>
      <c r="P118" s="3"/>
      <c r="Q118" s="3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18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 t="s">
        <v>209</v>
      </c>
      <c r="J119" s="3"/>
      <c r="K119" s="3"/>
      <c r="L119" s="3"/>
      <c r="M119" s="3"/>
      <c r="N119" s="3"/>
      <c r="O119" s="3"/>
      <c r="P119" s="3"/>
      <c r="Q119" s="3" t="str">
        <f t="shared" ref="Q119:Q120" si="12">IF(MAX(E119:P119)=0,D119&amp;"未満",MAX(E119:P119))</f>
        <v>0.5未満</v>
      </c>
      <c r="R119" s="3" t="str">
        <f t="shared" ref="R119:R120" si="13">IF(MIN(E119:P119)=0,D119&amp;"未満",MIN(E119:P119))</f>
        <v>0.5未満</v>
      </c>
    </row>
    <row r="120" spans="1:18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0.1</v>
      </c>
      <c r="J120" s="3"/>
      <c r="K120" s="3"/>
      <c r="L120" s="3"/>
      <c r="M120" s="3"/>
      <c r="N120" s="3"/>
      <c r="O120" s="3"/>
      <c r="P120" s="3"/>
      <c r="Q120" s="3">
        <f t="shared" si="12"/>
        <v>0.1</v>
      </c>
      <c r="R120" s="3">
        <f t="shared" si="13"/>
        <v>0.1</v>
      </c>
    </row>
    <row r="121" spans="1:18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261</v>
      </c>
      <c r="J121" s="3"/>
      <c r="K121" s="2"/>
      <c r="L121" s="2"/>
      <c r="M121" s="2"/>
      <c r="N121" s="2"/>
      <c r="O121" s="2"/>
      <c r="P121" s="2"/>
      <c r="Q121" s="2"/>
      <c r="R121" s="2"/>
    </row>
    <row r="122" spans="1:18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18">
      <c r="A123" s="1"/>
      <c r="B123" s="2" t="s">
        <v>187</v>
      </c>
      <c r="C123" s="4"/>
      <c r="D123" s="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3" t="str">
        <f>IF(SUBTOTAL(3,E123:P123)=0,"-",MAX(E123:P123))</f>
        <v>-</v>
      </c>
      <c r="R123" s="3" t="str">
        <f>IF(SUBTOTAL(3,E123:P123)=0,"-",MIN(E123:P123))</f>
        <v>-</v>
      </c>
    </row>
    <row r="124" spans="1:18">
      <c r="A124" s="1"/>
      <c r="B124" s="2" t="s">
        <v>188</v>
      </c>
      <c r="C124" s="4"/>
      <c r="D124" s="6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3" t="str">
        <f>IF(SUBTOTAL(3,E124:P124)=0,"-",IF(MAX(E124:P124)=0,"1.0未満",MAX(E124:P124)))</f>
        <v>-</v>
      </c>
      <c r="R124" s="3" t="str">
        <f>IF(SUBTOTAL(3,E124:P124)=0,"-",IF(MIN(E124:P124)=0,"1.0未満",MIN(E124:P124)))</f>
        <v>-</v>
      </c>
    </row>
    <row r="125" spans="1:18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 t="str">
        <f>IF(SUBTOTAL(3,E125:P125)=0,"-",MAX(E125:P125))</f>
        <v>-</v>
      </c>
      <c r="R125" s="3" t="str">
        <f>IF(SUBTOTAL(3,E125:P125)=0,"-",MIN(E125:P125))</f>
        <v>-</v>
      </c>
    </row>
    <row r="126" spans="1:18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 t="str">
        <f>IF(SUBTOTAL(3,E126:P126)=0,"-",MAX(E126:P126))</f>
        <v>-</v>
      </c>
      <c r="R126" s="3" t="str">
        <f>IF(SUBTOTAL(3,E126:P126)=0,"-",MIN(E126:P126))</f>
        <v>-</v>
      </c>
    </row>
    <row r="127" spans="1:18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>
      <c r="A128" s="7"/>
      <c r="B128" s="51" t="s">
        <v>138</v>
      </c>
      <c r="C128" s="7" t="s">
        <v>262</v>
      </c>
      <c r="D128" s="48"/>
      <c r="E128" s="31"/>
      <c r="F128" s="31"/>
      <c r="G128" s="78"/>
      <c r="H128" s="79"/>
      <c r="I128" s="79">
        <v>44797</v>
      </c>
      <c r="J128" s="79"/>
      <c r="K128" s="79"/>
      <c r="L128" s="79"/>
      <c r="M128" s="31"/>
      <c r="N128" s="31"/>
      <c r="O128" s="31"/>
      <c r="P128" s="31"/>
      <c r="Q128" s="7" t="s">
        <v>202</v>
      </c>
      <c r="R128" s="7" t="s">
        <v>203</v>
      </c>
    </row>
    <row r="129" spans="1:18">
      <c r="A129" s="1"/>
      <c r="B129" s="21" t="s">
        <v>48</v>
      </c>
      <c r="C129" s="22" t="s">
        <v>263</v>
      </c>
      <c r="D129" s="49" t="s">
        <v>163</v>
      </c>
      <c r="E129" s="22"/>
      <c r="F129" s="22"/>
      <c r="G129" s="22"/>
      <c r="H129" s="22"/>
      <c r="I129" s="22" t="s">
        <v>193</v>
      </c>
      <c r="J129" s="22"/>
      <c r="K129" s="22"/>
      <c r="L129" s="22"/>
      <c r="M129" s="22"/>
      <c r="N129" s="22"/>
      <c r="O129" s="22"/>
      <c r="P129" s="22"/>
      <c r="Q129" s="50" t="str">
        <f>IF(MAX(E129:P129)=0,D129,MAX(E129:P129))</f>
        <v>-</v>
      </c>
      <c r="R129" s="50" t="str">
        <f>IF(MIN(E129:P129)=0,D129,MIN(E129:P129))</f>
        <v>-</v>
      </c>
    </row>
    <row r="130" spans="1:18">
      <c r="A130" s="1"/>
      <c r="B130" s="15" t="s">
        <v>50</v>
      </c>
      <c r="C130" s="16" t="s">
        <v>51</v>
      </c>
      <c r="D130" s="61"/>
      <c r="E130" s="27"/>
      <c r="F130" s="27"/>
      <c r="G130" s="27"/>
      <c r="H130" s="27"/>
      <c r="I130" s="27">
        <v>27.5</v>
      </c>
      <c r="J130" s="27"/>
      <c r="K130" s="27"/>
      <c r="L130" s="27"/>
      <c r="M130" s="27"/>
      <c r="N130" s="27"/>
      <c r="O130" s="27"/>
      <c r="P130" s="27"/>
      <c r="Q130" s="27">
        <f t="shared" ref="Q130:Q131" si="14">MAX(E130:P130)</f>
        <v>27.5</v>
      </c>
      <c r="R130" s="27">
        <f t="shared" ref="R130:R131" si="15">MIN(E130:P130)</f>
        <v>27.5</v>
      </c>
    </row>
    <row r="131" spans="1:18">
      <c r="A131" s="1"/>
      <c r="B131" s="18" t="s">
        <v>52</v>
      </c>
      <c r="C131" s="19" t="s">
        <v>51</v>
      </c>
      <c r="D131" s="62"/>
      <c r="E131" s="29"/>
      <c r="F131" s="29"/>
      <c r="G131" s="29"/>
      <c r="H131" s="29"/>
      <c r="I131" s="29">
        <v>16.600000000000001</v>
      </c>
      <c r="J131" s="29"/>
      <c r="K131" s="29"/>
      <c r="L131" s="29"/>
      <c r="M131" s="29"/>
      <c r="N131" s="29"/>
      <c r="O131" s="29"/>
      <c r="P131" s="29"/>
      <c r="Q131" s="29">
        <f t="shared" si="14"/>
        <v>16.600000000000001</v>
      </c>
      <c r="R131" s="29">
        <f t="shared" si="15"/>
        <v>16.600000000000001</v>
      </c>
    </row>
    <row r="132" spans="1:18">
      <c r="A132" s="1"/>
      <c r="B132" s="6" t="s">
        <v>137</v>
      </c>
      <c r="C132" s="6"/>
      <c r="D132" s="7"/>
      <c r="E132" s="31"/>
      <c r="F132" s="31"/>
      <c r="G132" s="74"/>
      <c r="H132" s="31"/>
      <c r="I132" s="31" t="s">
        <v>221</v>
      </c>
      <c r="J132" s="31"/>
      <c r="K132" s="31"/>
      <c r="L132" s="31"/>
      <c r="M132" s="31"/>
      <c r="N132" s="31"/>
      <c r="O132" s="31"/>
      <c r="P132" s="31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121:R122 Q61:R61 L49:O58 P41:P43 L63:P65 M39:N39 P72 K99:O127 P49:P55 P82:P127 M41:N43 F99:H127 P39 Q127:R127 P74:P76 Q55:R56 I105:J105 J107:J108 J116:J118 J121:J127 I107:I109 F51:F53 I115:I127 E129:P131 I50:I58 E125:E127 E99:E123 E33:E58 F55:F58 F49 G33:H58 E59:O61 I63:I65 J33:K58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132"/>
  <sheetViews>
    <sheetView view="pageBreakPreview" zoomScale="55" zoomScaleNormal="100" zoomScaleSheetLayoutView="55" workbookViewId="0">
      <pane xSplit="4" ySplit="3" topLeftCell="E4" activePane="bottomRight" state="frozen"/>
      <selection activeCell="H335" sqref="H335"/>
      <selection pane="topRight" activeCell="H335" sqref="H335"/>
      <selection pane="bottomLeft" activeCell="H335" sqref="H335"/>
      <selection pane="bottomRight" activeCell="O15" sqref="O15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80" t="s">
        <v>143</v>
      </c>
      <c r="B2" s="7" t="s">
        <v>151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23</v>
      </c>
      <c r="M2" s="7">
        <f t="shared" si="0"/>
        <v>9</v>
      </c>
      <c r="N2" s="7">
        <f t="shared" si="0"/>
        <v>9</v>
      </c>
      <c r="O2" s="7">
        <f t="shared" si="0"/>
        <v>23</v>
      </c>
      <c r="P2" s="7">
        <f t="shared" si="0"/>
        <v>9</v>
      </c>
      <c r="Q2" s="7">
        <f t="shared" si="0"/>
        <v>51</v>
      </c>
      <c r="R2" s="7">
        <f t="shared" si="0"/>
        <v>51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208</v>
      </c>
      <c r="F5" s="3" t="s">
        <v>134</v>
      </c>
      <c r="G5" s="3" t="s">
        <v>208</v>
      </c>
      <c r="H5" s="3" t="s">
        <v>208</v>
      </c>
      <c r="I5" s="3" t="s">
        <v>134</v>
      </c>
      <c r="J5" s="3" t="s">
        <v>208</v>
      </c>
      <c r="K5" s="3" t="s">
        <v>208</v>
      </c>
      <c r="L5" s="3" t="s">
        <v>134</v>
      </c>
      <c r="M5" s="3" t="s">
        <v>208</v>
      </c>
      <c r="N5" s="3" t="s">
        <v>208</v>
      </c>
      <c r="O5" s="3" t="s">
        <v>208</v>
      </c>
      <c r="P5" s="3" t="s">
        <v>208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 t="s">
        <v>169</v>
      </c>
      <c r="J6" s="3"/>
      <c r="K6" s="3"/>
      <c r="L6" s="3"/>
      <c r="M6" s="3"/>
      <c r="N6" s="3"/>
      <c r="O6" s="3"/>
      <c r="P6" s="3"/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 t="s">
        <v>170</v>
      </c>
      <c r="J7" s="3"/>
      <c r="K7" s="3"/>
      <c r="L7" s="3"/>
      <c r="M7" s="3"/>
      <c r="N7" s="3"/>
      <c r="O7" s="3"/>
      <c r="P7" s="3"/>
      <c r="Q7" s="3" t="str">
        <f t="shared" ref="Q7:Q50" si="1">IF(MAX(E7:P7)=0,D7&amp;"未満",MAX(E7:P7))</f>
        <v>0.00005未満</v>
      </c>
      <c r="R7" s="3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 t="s">
        <v>238</v>
      </c>
      <c r="J8" s="3"/>
      <c r="K8" s="3"/>
      <c r="L8" s="3"/>
      <c r="M8" s="3"/>
      <c r="N8" s="3"/>
      <c r="O8" s="3"/>
      <c r="P8" s="3"/>
      <c r="Q8" s="3" t="str">
        <f t="shared" si="1"/>
        <v>0.001未満</v>
      </c>
      <c r="R8" s="3" t="str">
        <f t="shared" si="2"/>
        <v>0.001未満</v>
      </c>
    </row>
    <row r="9" spans="1:18">
      <c r="A9" s="58" t="s">
        <v>67</v>
      </c>
      <c r="B9" s="59" t="s">
        <v>6</v>
      </c>
      <c r="C9" s="10">
        <v>0.01</v>
      </c>
      <c r="D9" s="6">
        <v>1E-3</v>
      </c>
      <c r="E9" s="3"/>
      <c r="F9" s="3"/>
      <c r="G9" s="3"/>
      <c r="H9" s="3"/>
      <c r="I9" s="3">
        <v>2E-3</v>
      </c>
      <c r="J9" s="3"/>
      <c r="K9" s="3"/>
      <c r="L9" s="3">
        <v>1E-3</v>
      </c>
      <c r="M9" s="3"/>
      <c r="N9" s="3"/>
      <c r="O9" s="3" t="s">
        <v>238</v>
      </c>
      <c r="P9" s="3"/>
      <c r="Q9" s="3">
        <f t="shared" si="1"/>
        <v>2E-3</v>
      </c>
      <c r="R9" s="3">
        <f t="shared" si="2"/>
        <v>1E-3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3"/>
      <c r="G10" s="3"/>
      <c r="H10" s="3"/>
      <c r="I10" s="3" t="s">
        <v>238</v>
      </c>
      <c r="J10" s="3"/>
      <c r="K10" s="3"/>
      <c r="L10" s="53"/>
      <c r="M10" s="53"/>
      <c r="N10" s="53"/>
      <c r="O10" s="53"/>
      <c r="P10" s="53"/>
      <c r="Q10" s="3" t="str">
        <f t="shared" si="1"/>
        <v>0.001未満</v>
      </c>
      <c r="R10" s="3" t="str">
        <f t="shared" si="2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3"/>
      <c r="F11" s="3" t="s">
        <v>226</v>
      </c>
      <c r="G11" s="3"/>
      <c r="H11" s="3"/>
      <c r="I11" s="3" t="s">
        <v>239</v>
      </c>
      <c r="J11" s="3"/>
      <c r="K11" s="3"/>
      <c r="L11" s="3" t="s">
        <v>239</v>
      </c>
      <c r="M11" s="3"/>
      <c r="N11" s="3"/>
      <c r="O11" s="3" t="s">
        <v>239</v>
      </c>
      <c r="P11" s="3"/>
      <c r="Q11" s="3" t="str">
        <f t="shared" si="1"/>
        <v>0.005未満</v>
      </c>
      <c r="R11" s="3" t="str">
        <f t="shared" si="2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240</v>
      </c>
      <c r="J12" s="3"/>
      <c r="K12" s="3"/>
      <c r="L12" s="3"/>
      <c r="M12" s="3"/>
      <c r="N12" s="3"/>
      <c r="O12" s="3"/>
      <c r="P12" s="3"/>
      <c r="Q12" s="3" t="str">
        <f t="shared" si="1"/>
        <v>0.004未満</v>
      </c>
      <c r="R12" s="3" t="str">
        <f t="shared" si="2"/>
        <v>0.004未満</v>
      </c>
    </row>
    <row r="13" spans="1:18">
      <c r="A13" s="58" t="s">
        <v>71</v>
      </c>
      <c r="B13" s="59" t="s">
        <v>10</v>
      </c>
      <c r="C13" s="10">
        <v>0.01</v>
      </c>
      <c r="D13" s="6">
        <v>1E-3</v>
      </c>
      <c r="E13" s="3"/>
      <c r="F13" s="3" t="s">
        <v>225</v>
      </c>
      <c r="G13" s="3"/>
      <c r="H13" s="3"/>
      <c r="I13" s="3" t="s">
        <v>238</v>
      </c>
      <c r="J13" s="3"/>
      <c r="K13" s="3"/>
      <c r="L13" s="3" t="s">
        <v>238</v>
      </c>
      <c r="M13" s="3"/>
      <c r="N13" s="3"/>
      <c r="O13" s="3" t="s">
        <v>238</v>
      </c>
      <c r="P13" s="3"/>
      <c r="Q13" s="3" t="str">
        <f t="shared" si="1"/>
        <v>0.001未満</v>
      </c>
      <c r="R13" s="3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0.5</v>
      </c>
      <c r="J14" s="3"/>
      <c r="K14" s="3"/>
      <c r="L14" s="3"/>
      <c r="M14" s="3"/>
      <c r="N14" s="3"/>
      <c r="O14" s="3"/>
      <c r="P14" s="3"/>
      <c r="Q14" s="3">
        <f t="shared" si="1"/>
        <v>0.5</v>
      </c>
      <c r="R14" s="3">
        <f t="shared" si="2"/>
        <v>0.5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25"/>
      <c r="I15" s="3">
        <v>0.16</v>
      </c>
      <c r="J15" s="25"/>
      <c r="K15" s="25"/>
      <c r="L15" s="3"/>
      <c r="M15" s="3"/>
      <c r="N15" s="3"/>
      <c r="O15" s="3"/>
      <c r="P15" s="3"/>
      <c r="Q15" s="3">
        <f t="shared" si="1"/>
        <v>0.16</v>
      </c>
      <c r="R15" s="3">
        <f t="shared" si="2"/>
        <v>0.16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 t="s">
        <v>241</v>
      </c>
      <c r="J16" s="3"/>
      <c r="K16" s="3"/>
      <c r="L16" s="3"/>
      <c r="M16" s="3"/>
      <c r="N16" s="3"/>
      <c r="O16" s="3"/>
      <c r="P16" s="3"/>
      <c r="Q16" s="3" t="str">
        <f t="shared" si="1"/>
        <v>0.1未満</v>
      </c>
      <c r="R16" s="3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 t="s">
        <v>242</v>
      </c>
      <c r="J17" s="3"/>
      <c r="K17" s="3"/>
      <c r="L17" s="3"/>
      <c r="M17" s="3"/>
      <c r="N17" s="3"/>
      <c r="O17" s="3"/>
      <c r="P17" s="3"/>
      <c r="Q17" s="3" t="str">
        <f t="shared" si="1"/>
        <v>0.0002未満</v>
      </c>
      <c r="R17" s="3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 t="s">
        <v>243</v>
      </c>
      <c r="J18" s="3"/>
      <c r="K18" s="3"/>
      <c r="L18" s="3"/>
      <c r="M18" s="3"/>
      <c r="N18" s="3"/>
      <c r="O18" s="3"/>
      <c r="P18" s="3"/>
      <c r="Q18" s="3" t="str">
        <f t="shared" si="1"/>
        <v>0.005未満</v>
      </c>
      <c r="R18" s="3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 t="s">
        <v>240</v>
      </c>
      <c r="J19" s="3"/>
      <c r="K19" s="3"/>
      <c r="L19" s="3"/>
      <c r="M19" s="3"/>
      <c r="N19" s="3"/>
      <c r="O19" s="3"/>
      <c r="P19" s="3"/>
      <c r="Q19" s="3" t="str">
        <f t="shared" si="1"/>
        <v>0.004未満</v>
      </c>
      <c r="R19" s="3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 t="s">
        <v>239</v>
      </c>
      <c r="J20" s="3"/>
      <c r="K20" s="3"/>
      <c r="L20" s="3"/>
      <c r="M20" s="3"/>
      <c r="N20" s="3"/>
      <c r="O20" s="3"/>
      <c r="P20" s="3"/>
      <c r="Q20" s="3" t="str">
        <f t="shared" si="1"/>
        <v>0.002未満</v>
      </c>
      <c r="R20" s="3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 t="s">
        <v>238</v>
      </c>
      <c r="J21" s="3"/>
      <c r="K21" s="3"/>
      <c r="L21" s="3"/>
      <c r="M21" s="3"/>
      <c r="N21" s="3"/>
      <c r="O21" s="3"/>
      <c r="P21" s="3"/>
      <c r="Q21" s="3" t="str">
        <f t="shared" si="1"/>
        <v>0.001未満</v>
      </c>
      <c r="R21" s="3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 t="s">
        <v>238</v>
      </c>
      <c r="J22" s="3"/>
      <c r="K22" s="3"/>
      <c r="L22" s="3"/>
      <c r="M22" s="3"/>
      <c r="N22" s="3"/>
      <c r="O22" s="3"/>
      <c r="P22" s="3"/>
      <c r="Q22" s="3" t="str">
        <f t="shared" si="1"/>
        <v>0.001未満</v>
      </c>
      <c r="R22" s="3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 t="s">
        <v>238</v>
      </c>
      <c r="J23" s="3"/>
      <c r="K23" s="3"/>
      <c r="L23" s="3"/>
      <c r="M23" s="3"/>
      <c r="N23" s="3"/>
      <c r="O23" s="3"/>
      <c r="P23" s="3"/>
      <c r="Q23" s="3" t="str">
        <f t="shared" si="1"/>
        <v>0.001未満</v>
      </c>
      <c r="R23" s="3" t="str">
        <f t="shared" si="2"/>
        <v>0.001未満</v>
      </c>
    </row>
    <row r="24" spans="1:18">
      <c r="A24" s="58" t="s">
        <v>82</v>
      </c>
      <c r="B24" s="59" t="s">
        <v>18</v>
      </c>
      <c r="C24" s="13">
        <v>0.6</v>
      </c>
      <c r="D24" s="6">
        <v>0.06</v>
      </c>
      <c r="E24" s="3"/>
      <c r="F24" s="3" t="s">
        <v>232</v>
      </c>
      <c r="G24" s="3"/>
      <c r="H24" s="3"/>
      <c r="I24" s="3">
        <v>0.06</v>
      </c>
      <c r="J24" s="3"/>
      <c r="K24" s="3"/>
      <c r="L24" s="3" t="s">
        <v>244</v>
      </c>
      <c r="M24" s="3"/>
      <c r="N24" s="3"/>
      <c r="O24" s="3" t="s">
        <v>244</v>
      </c>
      <c r="P24" s="3"/>
      <c r="Q24" s="3">
        <f t="shared" si="1"/>
        <v>0.06</v>
      </c>
      <c r="R24" s="3">
        <f t="shared" si="2"/>
        <v>0.06</v>
      </c>
    </row>
    <row r="25" spans="1:18">
      <c r="A25" s="58" t="s">
        <v>83</v>
      </c>
      <c r="B25" s="59" t="s">
        <v>19</v>
      </c>
      <c r="C25" s="10">
        <v>0.02</v>
      </c>
      <c r="D25" s="6">
        <v>2E-3</v>
      </c>
      <c r="E25" s="3"/>
      <c r="F25" s="3" t="s">
        <v>226</v>
      </c>
      <c r="G25" s="3"/>
      <c r="H25" s="3"/>
      <c r="I25" s="3" t="s">
        <v>239</v>
      </c>
      <c r="J25" s="3"/>
      <c r="K25" s="3"/>
      <c r="L25" s="3" t="s">
        <v>239</v>
      </c>
      <c r="M25" s="3"/>
      <c r="N25" s="3"/>
      <c r="O25" s="3" t="s">
        <v>239</v>
      </c>
      <c r="P25" s="3"/>
      <c r="Q25" s="3" t="str">
        <f t="shared" si="1"/>
        <v>0.002未満</v>
      </c>
      <c r="R25" s="3" t="str">
        <f t="shared" si="2"/>
        <v>0.002未満</v>
      </c>
    </row>
    <row r="26" spans="1:18">
      <c r="A26" s="58" t="s">
        <v>84</v>
      </c>
      <c r="B26" s="59" t="s">
        <v>20</v>
      </c>
      <c r="C26" s="10">
        <v>0.06</v>
      </c>
      <c r="D26" s="6">
        <v>1E-3</v>
      </c>
      <c r="E26" s="3"/>
      <c r="F26" s="3" t="s">
        <v>225</v>
      </c>
      <c r="G26" s="3"/>
      <c r="H26" s="3"/>
      <c r="I26" s="3">
        <v>2.9000000000000001E-2</v>
      </c>
      <c r="J26" s="3"/>
      <c r="K26" s="3"/>
      <c r="L26" s="3">
        <v>1.2E-2</v>
      </c>
      <c r="M26" s="3"/>
      <c r="N26" s="3"/>
      <c r="O26" s="3">
        <v>7.0000000000000001E-3</v>
      </c>
      <c r="P26" s="3"/>
      <c r="Q26" s="3">
        <f t="shared" si="1"/>
        <v>2.9000000000000001E-2</v>
      </c>
      <c r="R26" s="3">
        <f t="shared" si="2"/>
        <v>7.0000000000000001E-3</v>
      </c>
    </row>
    <row r="27" spans="1:18">
      <c r="A27" s="58" t="s">
        <v>85</v>
      </c>
      <c r="B27" s="59" t="s">
        <v>21</v>
      </c>
      <c r="C27" s="10">
        <v>0.03</v>
      </c>
      <c r="D27" s="6">
        <v>3.0000000000000001E-3</v>
      </c>
      <c r="E27" s="3"/>
      <c r="F27" s="3" t="s">
        <v>233</v>
      </c>
      <c r="G27" s="3"/>
      <c r="H27" s="3"/>
      <c r="I27" s="3" t="s">
        <v>245</v>
      </c>
      <c r="J27" s="3"/>
      <c r="K27" s="3"/>
      <c r="L27" s="3">
        <v>8.0000000000000002E-3</v>
      </c>
      <c r="M27" s="3"/>
      <c r="N27" s="3"/>
      <c r="O27" s="3">
        <v>5.0000000000000001E-3</v>
      </c>
      <c r="P27" s="3"/>
      <c r="Q27" s="3">
        <f t="shared" si="1"/>
        <v>8.0000000000000002E-3</v>
      </c>
      <c r="R27" s="3">
        <f t="shared" si="2"/>
        <v>5.0000000000000001E-3</v>
      </c>
    </row>
    <row r="28" spans="1:18">
      <c r="A28" s="58" t="s">
        <v>86</v>
      </c>
      <c r="B28" s="59" t="s">
        <v>56</v>
      </c>
      <c r="C28" s="13">
        <v>0.1</v>
      </c>
      <c r="D28" s="6">
        <v>1E-3</v>
      </c>
      <c r="E28" s="3"/>
      <c r="F28" s="3" t="s">
        <v>225</v>
      </c>
      <c r="G28" s="3"/>
      <c r="H28" s="3"/>
      <c r="I28" s="3" t="s">
        <v>238</v>
      </c>
      <c r="J28" s="3"/>
      <c r="K28" s="3"/>
      <c r="L28" s="3" t="s">
        <v>238</v>
      </c>
      <c r="M28" s="3"/>
      <c r="N28" s="3"/>
      <c r="O28" s="3" t="s">
        <v>238</v>
      </c>
      <c r="P28" s="3"/>
      <c r="Q28" s="3" t="str">
        <f t="shared" si="1"/>
        <v>0.001未満</v>
      </c>
      <c r="R28" s="3" t="str">
        <f t="shared" si="2"/>
        <v>0.001未満</v>
      </c>
    </row>
    <row r="29" spans="1:18">
      <c r="A29" s="58" t="s">
        <v>87</v>
      </c>
      <c r="B29" s="59" t="s">
        <v>22</v>
      </c>
      <c r="C29" s="10">
        <v>0.01</v>
      </c>
      <c r="D29" s="6">
        <v>1E-3</v>
      </c>
      <c r="E29" s="3"/>
      <c r="F29" s="3" t="s">
        <v>225</v>
      </c>
      <c r="G29" s="3"/>
      <c r="H29" s="3"/>
      <c r="I29" s="3" t="s">
        <v>238</v>
      </c>
      <c r="J29" s="3"/>
      <c r="K29" s="3"/>
      <c r="L29" s="3" t="s">
        <v>238</v>
      </c>
      <c r="M29" s="3"/>
      <c r="N29" s="3"/>
      <c r="O29" s="3" t="s">
        <v>238</v>
      </c>
      <c r="P29" s="3"/>
      <c r="Q29" s="3" t="str">
        <f t="shared" si="1"/>
        <v>0.001未満</v>
      </c>
      <c r="R29" s="3" t="str">
        <f t="shared" si="2"/>
        <v>0.001未満</v>
      </c>
    </row>
    <row r="30" spans="1:18">
      <c r="A30" s="58" t="s">
        <v>88</v>
      </c>
      <c r="B30" s="59" t="s">
        <v>23</v>
      </c>
      <c r="C30" s="13">
        <v>0.1</v>
      </c>
      <c r="D30" s="6">
        <v>1E-3</v>
      </c>
      <c r="E30" s="3"/>
      <c r="F30" s="3" t="s">
        <v>225</v>
      </c>
      <c r="G30" s="3"/>
      <c r="H30" s="3"/>
      <c r="I30" s="3">
        <v>3.3000000000000002E-2</v>
      </c>
      <c r="J30" s="3"/>
      <c r="K30" s="3"/>
      <c r="L30" s="3">
        <v>1.4E-2</v>
      </c>
      <c r="M30" s="3"/>
      <c r="N30" s="3"/>
      <c r="O30" s="3">
        <v>8.0000000000000002E-3</v>
      </c>
      <c r="P30" s="3"/>
      <c r="Q30" s="3">
        <f t="shared" si="1"/>
        <v>3.3000000000000002E-2</v>
      </c>
      <c r="R30" s="3">
        <f t="shared" si="2"/>
        <v>8.0000000000000002E-3</v>
      </c>
    </row>
    <row r="31" spans="1:18">
      <c r="A31" s="58" t="s">
        <v>89</v>
      </c>
      <c r="B31" s="59" t="s">
        <v>24</v>
      </c>
      <c r="C31" s="10">
        <v>0.03</v>
      </c>
      <c r="D31" s="6">
        <v>3.0000000000000001E-3</v>
      </c>
      <c r="E31" s="3"/>
      <c r="F31" s="3" t="s">
        <v>233</v>
      </c>
      <c r="G31" s="3"/>
      <c r="H31" s="3"/>
      <c r="I31" s="3">
        <v>0.02</v>
      </c>
      <c r="J31" s="3"/>
      <c r="K31" s="3"/>
      <c r="L31" s="3">
        <v>1.4E-2</v>
      </c>
      <c r="M31" s="3"/>
      <c r="N31" s="3"/>
      <c r="O31" s="3">
        <v>8.9999999999999993E-3</v>
      </c>
      <c r="P31" s="3"/>
      <c r="Q31" s="3">
        <f t="shared" si="1"/>
        <v>0.02</v>
      </c>
      <c r="R31" s="3">
        <f t="shared" si="2"/>
        <v>8.9999999999999993E-3</v>
      </c>
    </row>
    <row r="32" spans="1:18">
      <c r="A32" s="58" t="s">
        <v>90</v>
      </c>
      <c r="B32" s="59" t="s">
        <v>57</v>
      </c>
      <c r="C32" s="10">
        <v>0.03</v>
      </c>
      <c r="D32" s="6">
        <v>1E-3</v>
      </c>
      <c r="E32" s="3"/>
      <c r="F32" s="3" t="s">
        <v>225</v>
      </c>
      <c r="G32" s="3"/>
      <c r="H32" s="3"/>
      <c r="I32" s="3">
        <v>4.0000000000000001E-3</v>
      </c>
      <c r="J32" s="3"/>
      <c r="K32" s="3"/>
      <c r="L32" s="3">
        <v>2E-3</v>
      </c>
      <c r="M32" s="3"/>
      <c r="N32" s="3"/>
      <c r="O32" s="3">
        <v>1E-3</v>
      </c>
      <c r="P32" s="3"/>
      <c r="Q32" s="3">
        <f t="shared" si="1"/>
        <v>4.0000000000000001E-3</v>
      </c>
      <c r="R32" s="3">
        <f t="shared" si="2"/>
        <v>1E-3</v>
      </c>
    </row>
    <row r="33" spans="1:18">
      <c r="A33" s="58" t="s">
        <v>91</v>
      </c>
      <c r="B33" s="59" t="s">
        <v>58</v>
      </c>
      <c r="C33" s="10">
        <v>0.09</v>
      </c>
      <c r="D33" s="6">
        <v>1E-3</v>
      </c>
      <c r="E33" s="3"/>
      <c r="F33" s="3" t="s">
        <v>225</v>
      </c>
      <c r="G33" s="3"/>
      <c r="H33" s="3"/>
      <c r="I33" s="3" t="s">
        <v>238</v>
      </c>
      <c r="J33" s="3"/>
      <c r="K33" s="3"/>
      <c r="L33" s="3" t="s">
        <v>238</v>
      </c>
      <c r="M33" s="3"/>
      <c r="N33" s="3"/>
      <c r="O33" s="3" t="s">
        <v>238</v>
      </c>
      <c r="P33" s="3"/>
      <c r="Q33" s="3" t="str">
        <f t="shared" si="1"/>
        <v>0.001未満</v>
      </c>
      <c r="R33" s="3" t="str">
        <f t="shared" si="2"/>
        <v>0.001未満</v>
      </c>
    </row>
    <row r="34" spans="1:18">
      <c r="A34" s="58" t="s">
        <v>92</v>
      </c>
      <c r="B34" s="59" t="s">
        <v>25</v>
      </c>
      <c r="C34" s="10">
        <v>0.08</v>
      </c>
      <c r="D34" s="6">
        <v>8.0000000000000002E-3</v>
      </c>
      <c r="E34" s="3"/>
      <c r="F34" s="3" t="s">
        <v>234</v>
      </c>
      <c r="G34" s="3"/>
      <c r="H34" s="3"/>
      <c r="I34" s="3" t="s">
        <v>247</v>
      </c>
      <c r="J34" s="3"/>
      <c r="K34" s="3"/>
      <c r="L34" s="3" t="s">
        <v>247</v>
      </c>
      <c r="M34" s="3"/>
      <c r="N34" s="3"/>
      <c r="O34" s="3" t="s">
        <v>247</v>
      </c>
      <c r="P34" s="3"/>
      <c r="Q34" s="3" t="str">
        <f t="shared" si="1"/>
        <v>0.008未満</v>
      </c>
      <c r="R34" s="3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 t="s">
        <v>248</v>
      </c>
      <c r="J35" s="3"/>
      <c r="K35" s="3"/>
      <c r="L35" s="3"/>
      <c r="M35" s="3"/>
      <c r="N35" s="3"/>
      <c r="O35" s="3"/>
      <c r="P35" s="3"/>
      <c r="Q35" s="3" t="str">
        <f t="shared" si="1"/>
        <v>0.01未満</v>
      </c>
      <c r="R35" s="3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 t="s">
        <v>249</v>
      </c>
      <c r="J36" s="3"/>
      <c r="K36" s="3"/>
      <c r="L36" s="3"/>
      <c r="M36" s="3"/>
      <c r="N36" s="3"/>
      <c r="O36" s="3"/>
      <c r="P36" s="3"/>
      <c r="Q36" s="3" t="str">
        <f t="shared" si="1"/>
        <v>0.02未満</v>
      </c>
      <c r="R36" s="3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 t="s">
        <v>250</v>
      </c>
      <c r="J37" s="3"/>
      <c r="K37" s="3"/>
      <c r="L37" s="3"/>
      <c r="M37" s="3"/>
      <c r="N37" s="3"/>
      <c r="O37" s="3"/>
      <c r="P37" s="3"/>
      <c r="Q37" s="3" t="str">
        <f t="shared" si="1"/>
        <v>0.03未満</v>
      </c>
      <c r="R37" s="3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 t="s">
        <v>248</v>
      </c>
      <c r="J38" s="3"/>
      <c r="K38" s="3"/>
      <c r="L38" s="3"/>
      <c r="M38" s="3"/>
      <c r="N38" s="3"/>
      <c r="O38" s="3"/>
      <c r="P38" s="3"/>
      <c r="Q38" s="3" t="str">
        <f t="shared" si="1"/>
        <v>0.01未満</v>
      </c>
      <c r="R38" s="3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>
        <v>4.5999999999999996</v>
      </c>
      <c r="J39" s="3"/>
      <c r="K39" s="3"/>
      <c r="L39" s="3"/>
      <c r="M39" s="3"/>
      <c r="N39" s="3"/>
      <c r="O39" s="3"/>
      <c r="P39" s="3"/>
      <c r="Q39" s="3">
        <f t="shared" si="1"/>
        <v>4.5999999999999996</v>
      </c>
      <c r="R39" s="3">
        <f t="shared" si="2"/>
        <v>4.5999999999999996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 t="s">
        <v>213</v>
      </c>
      <c r="J40" s="3"/>
      <c r="K40" s="3"/>
      <c r="L40" s="3"/>
      <c r="M40" s="3"/>
      <c r="N40" s="3"/>
      <c r="O40" s="3"/>
      <c r="P40" s="3"/>
      <c r="Q40" s="3" t="str">
        <f t="shared" si="1"/>
        <v>0.005未満</v>
      </c>
      <c r="R40" s="3" t="str">
        <f t="shared" si="2"/>
        <v>0.005未満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>
        <v>3.2</v>
      </c>
      <c r="F41" s="3">
        <v>2.8</v>
      </c>
      <c r="G41" s="30">
        <v>1.9</v>
      </c>
      <c r="H41" s="30">
        <v>2.1</v>
      </c>
      <c r="I41" s="3">
        <v>2.4</v>
      </c>
      <c r="J41" s="30">
        <v>2.2000000000000002</v>
      </c>
      <c r="K41" s="30">
        <v>2</v>
      </c>
      <c r="L41" s="3">
        <v>2.1</v>
      </c>
      <c r="M41" s="3">
        <v>2.1</v>
      </c>
      <c r="N41" s="3">
        <v>2</v>
      </c>
      <c r="O41" s="3">
        <v>1.8</v>
      </c>
      <c r="P41" s="3">
        <v>1.9</v>
      </c>
      <c r="Q41" s="3">
        <f t="shared" si="1"/>
        <v>3.2</v>
      </c>
      <c r="R41" s="3">
        <f t="shared" si="2"/>
        <v>1.8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>
        <v>17</v>
      </c>
      <c r="J42" s="3"/>
      <c r="K42" s="3"/>
      <c r="L42" s="3"/>
      <c r="M42" s="3"/>
      <c r="N42" s="3"/>
      <c r="O42" s="3"/>
      <c r="P42" s="3"/>
      <c r="Q42" s="3">
        <f t="shared" si="1"/>
        <v>17</v>
      </c>
      <c r="R42" s="3">
        <f t="shared" si="2"/>
        <v>17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>
        <v>42</v>
      </c>
      <c r="J43" s="3"/>
      <c r="K43" s="3"/>
      <c r="L43" s="3"/>
      <c r="M43" s="3"/>
      <c r="N43" s="3"/>
      <c r="O43" s="3"/>
      <c r="P43" s="3"/>
      <c r="Q43" s="3">
        <f t="shared" si="1"/>
        <v>42</v>
      </c>
      <c r="R43" s="3">
        <f t="shared" si="2"/>
        <v>42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 t="s">
        <v>249</v>
      </c>
      <c r="J44" s="3"/>
      <c r="K44" s="3"/>
      <c r="L44" s="3"/>
      <c r="M44" s="3"/>
      <c r="N44" s="3"/>
      <c r="O44" s="3"/>
      <c r="P44" s="3"/>
      <c r="Q44" s="3" t="str">
        <f t="shared" si="1"/>
        <v>0.02未満</v>
      </c>
      <c r="R44" s="3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 t="s">
        <v>252</v>
      </c>
      <c r="J45" s="3"/>
      <c r="K45" s="3"/>
      <c r="L45" s="3"/>
      <c r="M45" s="3"/>
      <c r="N45" s="3"/>
      <c r="O45" s="3"/>
      <c r="P45" s="3"/>
      <c r="Q45" s="3" t="str">
        <f t="shared" si="1"/>
        <v>0.000001未満</v>
      </c>
      <c r="R45" s="3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 t="s">
        <v>252</v>
      </c>
      <c r="J46" s="3"/>
      <c r="K46" s="3"/>
      <c r="L46" s="3"/>
      <c r="M46" s="3"/>
      <c r="N46" s="3"/>
      <c r="O46" s="3"/>
      <c r="P46" s="3"/>
      <c r="Q46" s="3" t="str">
        <f t="shared" si="1"/>
        <v>0.000001未満</v>
      </c>
      <c r="R46" s="3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 t="s">
        <v>239</v>
      </c>
      <c r="J47" s="3"/>
      <c r="K47" s="3"/>
      <c r="L47" s="3"/>
      <c r="M47" s="3"/>
      <c r="N47" s="3"/>
      <c r="O47" s="3"/>
      <c r="P47" s="3"/>
      <c r="Q47" s="3" t="str">
        <f t="shared" si="1"/>
        <v>0.002未満</v>
      </c>
      <c r="R47" s="3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 t="s">
        <v>253</v>
      </c>
      <c r="J48" s="3"/>
      <c r="K48" s="3"/>
      <c r="L48" s="3"/>
      <c r="M48" s="3"/>
      <c r="N48" s="3"/>
      <c r="O48" s="3"/>
      <c r="P48" s="3"/>
      <c r="Q48" s="3" t="str">
        <f t="shared" si="1"/>
        <v>0.0005未満</v>
      </c>
      <c r="R48" s="3" t="str">
        <f t="shared" si="2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 t="s">
        <v>215</v>
      </c>
      <c r="F49" s="3" t="s">
        <v>215</v>
      </c>
      <c r="G49" s="3">
        <v>0.7</v>
      </c>
      <c r="H49" s="3">
        <v>0.6</v>
      </c>
      <c r="I49" s="3">
        <v>0.8</v>
      </c>
      <c r="J49" s="3">
        <v>0.7</v>
      </c>
      <c r="K49" s="3">
        <v>0.6</v>
      </c>
      <c r="L49" s="3">
        <v>0.5</v>
      </c>
      <c r="M49" s="3">
        <v>0.6</v>
      </c>
      <c r="N49" s="3">
        <v>0.5</v>
      </c>
      <c r="O49" s="3">
        <v>0.4</v>
      </c>
      <c r="P49" s="3">
        <v>0.5</v>
      </c>
      <c r="Q49" s="3">
        <f t="shared" si="1"/>
        <v>0.8</v>
      </c>
      <c r="R49" s="3">
        <f t="shared" si="2"/>
        <v>0.4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6.6</v>
      </c>
      <c r="F50" s="3">
        <v>6.4</v>
      </c>
      <c r="G50" s="3">
        <v>7.2</v>
      </c>
      <c r="H50" s="3">
        <v>7.3</v>
      </c>
      <c r="I50" s="57">
        <v>7</v>
      </c>
      <c r="J50" s="3">
        <v>7.2</v>
      </c>
      <c r="K50" s="3">
        <v>7.2</v>
      </c>
      <c r="L50" s="3">
        <v>7.4</v>
      </c>
      <c r="M50" s="3">
        <v>7.3</v>
      </c>
      <c r="N50" s="3">
        <v>7.3</v>
      </c>
      <c r="O50" s="3">
        <v>7.3</v>
      </c>
      <c r="P50" s="3">
        <v>7.4</v>
      </c>
      <c r="Q50" s="3">
        <f t="shared" si="1"/>
        <v>7.4</v>
      </c>
      <c r="R50" s="3">
        <f t="shared" si="2"/>
        <v>6.4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211</v>
      </c>
      <c r="F51" s="3" t="s">
        <v>211</v>
      </c>
      <c r="G51" s="3" t="s">
        <v>211</v>
      </c>
      <c r="H51" s="3" t="s">
        <v>211</v>
      </c>
      <c r="I51" s="3" t="s">
        <v>211</v>
      </c>
      <c r="J51" s="3" t="s">
        <v>211</v>
      </c>
      <c r="K51" s="3" t="s">
        <v>211</v>
      </c>
      <c r="L51" s="3" t="s">
        <v>211</v>
      </c>
      <c r="M51" s="3" t="s">
        <v>211</v>
      </c>
      <c r="N51" s="3" t="s">
        <v>211</v>
      </c>
      <c r="O51" s="3" t="s">
        <v>211</v>
      </c>
      <c r="P51" s="3" t="s">
        <v>211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211</v>
      </c>
      <c r="F52" s="3" t="s">
        <v>211</v>
      </c>
      <c r="G52" s="3" t="s">
        <v>211</v>
      </c>
      <c r="H52" s="3" t="s">
        <v>211</v>
      </c>
      <c r="I52" s="3" t="s">
        <v>211</v>
      </c>
      <c r="J52" s="3" t="s">
        <v>211</v>
      </c>
      <c r="K52" s="3" t="s">
        <v>211</v>
      </c>
      <c r="L52" s="3" t="s">
        <v>211</v>
      </c>
      <c r="M52" s="3" t="s">
        <v>211</v>
      </c>
      <c r="N52" s="3" t="s">
        <v>211</v>
      </c>
      <c r="O52" s="3" t="s">
        <v>211</v>
      </c>
      <c r="P52" s="3" t="s">
        <v>211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209</v>
      </c>
      <c r="F53" s="3" t="s">
        <v>209</v>
      </c>
      <c r="G53" s="3">
        <v>0.9</v>
      </c>
      <c r="H53" s="3" t="s">
        <v>209</v>
      </c>
      <c r="I53" s="3" t="s">
        <v>209</v>
      </c>
      <c r="J53" s="3" t="s">
        <v>209</v>
      </c>
      <c r="K53" s="3" t="s">
        <v>209</v>
      </c>
      <c r="L53" s="3" t="s">
        <v>209</v>
      </c>
      <c r="M53" s="3" t="s">
        <v>209</v>
      </c>
      <c r="N53" s="3" t="s">
        <v>209</v>
      </c>
      <c r="O53" s="3" t="s">
        <v>209</v>
      </c>
      <c r="P53" s="3" t="s">
        <v>209</v>
      </c>
      <c r="Q53" s="3">
        <f t="shared" ref="Q53" si="3">IF(MAX(E53:P53)=0,D53&amp;"未満",MAX(E53:P53))</f>
        <v>0.9</v>
      </c>
      <c r="R53" s="3">
        <f t="shared" ref="R53" si="4">IF(MIN(E53:P53)=0,D53&amp;"未満",MIN(E53:P53))</f>
        <v>0.9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173</v>
      </c>
      <c r="F54" s="3" t="s">
        <v>136</v>
      </c>
      <c r="G54" s="3" t="s">
        <v>173</v>
      </c>
      <c r="H54" s="3" t="s">
        <v>173</v>
      </c>
      <c r="I54" s="3" t="s">
        <v>241</v>
      </c>
      <c r="J54" s="3" t="s">
        <v>173</v>
      </c>
      <c r="K54" s="3" t="s">
        <v>173</v>
      </c>
      <c r="L54" s="3" t="s">
        <v>136</v>
      </c>
      <c r="M54" s="3" t="s">
        <v>173</v>
      </c>
      <c r="N54" s="3" t="s">
        <v>173</v>
      </c>
      <c r="O54" s="3" t="s">
        <v>136</v>
      </c>
      <c r="P54" s="3" t="s">
        <v>173</v>
      </c>
      <c r="Q54" s="3" t="str">
        <f t="shared" ref="Q54" si="5">IF(MAX(E54:P54)=0,D54&amp;"未満",MAX(E54:P54))</f>
        <v>0.1未満</v>
      </c>
      <c r="R54" s="3" t="str">
        <f t="shared" ref="R54" si="6">IF(MIN(E54:P54)=0,D54&amp;"未満",MIN(E54:P54))</f>
        <v>0.1未満</v>
      </c>
    </row>
    <row r="55" spans="1:18">
      <c r="A55" s="1"/>
      <c r="B55" s="2" t="s">
        <v>61</v>
      </c>
      <c r="C55" s="2"/>
      <c r="D55" s="6"/>
      <c r="E55" s="3" t="s">
        <v>210</v>
      </c>
      <c r="F55" s="3" t="s">
        <v>210</v>
      </c>
      <c r="G55" s="3" t="s">
        <v>210</v>
      </c>
      <c r="H55" s="3" t="s">
        <v>210</v>
      </c>
      <c r="I55" s="3" t="s">
        <v>210</v>
      </c>
      <c r="J55" s="3" t="s">
        <v>210</v>
      </c>
      <c r="K55" s="3" t="s">
        <v>210</v>
      </c>
      <c r="L55" s="3" t="s">
        <v>210</v>
      </c>
      <c r="M55" s="3" t="s">
        <v>210</v>
      </c>
      <c r="N55" s="3" t="s">
        <v>210</v>
      </c>
      <c r="O55" s="3" t="s">
        <v>210</v>
      </c>
      <c r="P55" s="3" t="s">
        <v>210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5"/>
      <c r="N56" s="35"/>
      <c r="O56" s="35"/>
      <c r="P56" s="35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3">
        <v>2</v>
      </c>
      <c r="J57" s="4"/>
      <c r="K57" s="4"/>
      <c r="L57" s="4"/>
      <c r="M57" s="4"/>
      <c r="N57" s="4"/>
      <c r="O57" s="4"/>
      <c r="P57" s="4"/>
      <c r="Q57" s="3">
        <f>IF(SUBTOTAL(3,E57:P57)=0,"-",MAX(E57:P57))</f>
        <v>2</v>
      </c>
      <c r="R57" s="3">
        <f>IF(SUBTOTAL(3,E57:P57)=0,"-",MIN(E57:P57))</f>
        <v>2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>
        <v>3</v>
      </c>
      <c r="J58" s="4"/>
      <c r="K58" s="4"/>
      <c r="L58" s="4"/>
      <c r="M58" s="4"/>
      <c r="N58" s="4"/>
      <c r="O58" s="4"/>
      <c r="P58" s="4"/>
      <c r="Q58" s="3">
        <f>IF(SUBTOTAL(3,E58:P58)=0,"-",IF(MAX(E58:P58)=0,"1.0未満",MAX(E58:P58)))</f>
        <v>3</v>
      </c>
      <c r="R58" s="3">
        <f>IF(SUBTOTAL(3,E58:P58)=0,"-",IF(MIN(E58:P58)=0,"1.0未満",MIN(E58:P58)))</f>
        <v>3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>
        <v>0</v>
      </c>
      <c r="J59" s="4"/>
      <c r="K59" s="4"/>
      <c r="L59" s="4"/>
      <c r="M59" s="4"/>
      <c r="N59" s="4"/>
      <c r="O59" s="4"/>
      <c r="P59" s="4"/>
      <c r="Q59" s="3">
        <f>IF(SUBTOTAL(3,E59:P59)=0,"-",MAX(E59:P59))</f>
        <v>0</v>
      </c>
      <c r="R59" s="3">
        <f>IF(SUBTOTAL(3,E59:P59)=0,"-",MIN(E59:P59))</f>
        <v>0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>
        <v>0</v>
      </c>
      <c r="J60" s="4"/>
      <c r="K60" s="4"/>
      <c r="L60" s="4"/>
      <c r="M60" s="4"/>
      <c r="N60" s="4"/>
      <c r="O60" s="4"/>
      <c r="P60" s="4"/>
      <c r="Q60" s="3">
        <f>IF(SUBTOTAL(3,E60:P60)=0,"-",MAX(E60:P60))</f>
        <v>0</v>
      </c>
      <c r="R60" s="3">
        <f>IF(SUBTOTAL(3,E60:P60)=0,"-",MIN(E60:P60))</f>
        <v>0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>
        <f>IF([1]八幡沢・第６!E62=0,"",[1]八幡沢・第６!E62)</f>
        <v>44671</v>
      </c>
      <c r="F62" s="31">
        <f>IF([1]八幡沢・第６!F62=0,"",[1]八幡沢・第６!F62)</f>
        <v>44706</v>
      </c>
      <c r="G62" s="31">
        <f>IF([2]八幡沢・第６!G62=0,"",[2]八幡沢・第６!G62)</f>
        <v>44727</v>
      </c>
      <c r="H62" s="31">
        <v>44762</v>
      </c>
      <c r="I62" s="31">
        <v>44797</v>
      </c>
      <c r="J62" s="31">
        <f>IF([1]八幡沢・第６!J62=0,"",[1]八幡沢・第６!J62)</f>
        <v>44825</v>
      </c>
      <c r="K62" s="31">
        <v>44853</v>
      </c>
      <c r="L62" s="31">
        <v>44882</v>
      </c>
      <c r="M62" s="31">
        <v>45274</v>
      </c>
      <c r="N62" s="31">
        <v>44951</v>
      </c>
      <c r="O62" s="31">
        <v>44972</v>
      </c>
      <c r="P62" s="31">
        <v>45000</v>
      </c>
      <c r="Q62" s="7"/>
      <c r="R62" s="7"/>
    </row>
    <row r="63" spans="1:18">
      <c r="A63" s="1"/>
      <c r="B63" s="21" t="s">
        <v>48</v>
      </c>
      <c r="C63" s="22" t="s">
        <v>263</v>
      </c>
      <c r="D63" s="49" t="s">
        <v>163</v>
      </c>
      <c r="E63" s="54">
        <v>0.4</v>
      </c>
      <c r="F63" s="54">
        <v>0.5</v>
      </c>
      <c r="G63" s="54">
        <v>0.2</v>
      </c>
      <c r="H63" s="54">
        <v>0.3</v>
      </c>
      <c r="I63" s="22">
        <v>0.2</v>
      </c>
      <c r="J63" s="54">
        <v>0.2</v>
      </c>
      <c r="K63" s="22">
        <v>0.2</v>
      </c>
      <c r="L63" s="22">
        <v>0.5</v>
      </c>
      <c r="M63" s="22">
        <v>0.3</v>
      </c>
      <c r="N63" s="22">
        <v>0.5</v>
      </c>
      <c r="O63" s="22">
        <v>0.6</v>
      </c>
      <c r="P63" s="22">
        <v>0.3</v>
      </c>
      <c r="Q63" s="50">
        <f>IF(MAX(E63:P63)=0,D63,MAX(E63:P63))</f>
        <v>0.6</v>
      </c>
      <c r="R63" s="50">
        <f>IF(MIN(E63:P63)=0,D63,MIN(E63:P63))</f>
        <v>0.2</v>
      </c>
    </row>
    <row r="64" spans="1:18">
      <c r="A64" s="1"/>
      <c r="B64" s="15" t="s">
        <v>50</v>
      </c>
      <c r="C64" s="16" t="s">
        <v>51</v>
      </c>
      <c r="D64" s="17"/>
      <c r="E64" s="55">
        <v>15.6</v>
      </c>
      <c r="F64" s="55">
        <v>24.5</v>
      </c>
      <c r="G64" s="55">
        <v>16.5</v>
      </c>
      <c r="H64" s="55">
        <v>30</v>
      </c>
      <c r="I64" s="27">
        <v>26.2</v>
      </c>
      <c r="J64" s="55">
        <v>21.7</v>
      </c>
      <c r="K64" s="27">
        <v>16</v>
      </c>
      <c r="L64" s="27">
        <v>12.5</v>
      </c>
      <c r="M64" s="27">
        <v>9</v>
      </c>
      <c r="N64" s="27">
        <v>-5.5</v>
      </c>
      <c r="O64" s="27">
        <v>0.3</v>
      </c>
      <c r="P64" s="27">
        <v>12.9</v>
      </c>
      <c r="Q64" s="27">
        <f t="shared" ref="Q64:Q65" si="7">MAX(E64:P64)</f>
        <v>30</v>
      </c>
      <c r="R64" s="27">
        <f t="shared" ref="R64:R65" si="8">MIN(E64:P64)</f>
        <v>-5.5</v>
      </c>
    </row>
    <row r="65" spans="1:18">
      <c r="A65" s="1"/>
      <c r="B65" s="18" t="s">
        <v>52</v>
      </c>
      <c r="C65" s="19" t="s">
        <v>51</v>
      </c>
      <c r="D65" s="20"/>
      <c r="E65" s="56">
        <v>12.7</v>
      </c>
      <c r="F65" s="56">
        <v>14.6</v>
      </c>
      <c r="G65" s="56">
        <v>17</v>
      </c>
      <c r="H65" s="56">
        <v>22.1</v>
      </c>
      <c r="I65" s="29">
        <v>21.5</v>
      </c>
      <c r="J65" s="56">
        <v>22.5</v>
      </c>
      <c r="K65" s="29">
        <v>19</v>
      </c>
      <c r="L65" s="29">
        <v>15.8</v>
      </c>
      <c r="M65" s="29">
        <v>11.5</v>
      </c>
      <c r="N65" s="29">
        <v>6</v>
      </c>
      <c r="O65" s="29">
        <v>7.8</v>
      </c>
      <c r="P65" s="29">
        <v>9.6999999999999993</v>
      </c>
      <c r="Q65" s="29">
        <f t="shared" si="7"/>
        <v>22.5</v>
      </c>
      <c r="R65" s="29">
        <f t="shared" si="8"/>
        <v>6</v>
      </c>
    </row>
    <row r="66" spans="1:18">
      <c r="A66" s="1"/>
      <c r="B66" s="6" t="s">
        <v>137</v>
      </c>
      <c r="C66" s="6"/>
      <c r="D66" s="6"/>
      <c r="E66" s="31" t="str">
        <f>IF([1]八幡沢・第６!E66=0,"",[1]八幡沢・第６!E66)</f>
        <v>曇</v>
      </c>
      <c r="F66" s="31" t="str">
        <f>IF([1]八幡沢・第６!F66=0,"",[1]八幡沢・第６!F66)</f>
        <v>晴</v>
      </c>
      <c r="G66" s="31" t="str">
        <f>IF([2]八幡沢・第６!G66=0,"",[2]八幡沢・第６!G66)</f>
        <v>雨</v>
      </c>
      <c r="H66" s="31" t="s">
        <v>237</v>
      </c>
      <c r="I66" s="31" t="s">
        <v>221</v>
      </c>
      <c r="J66" s="31" t="s">
        <v>228</v>
      </c>
      <c r="K66" s="31" t="s">
        <v>255</v>
      </c>
      <c r="L66" s="31" t="s">
        <v>255</v>
      </c>
      <c r="M66" s="31" t="s">
        <v>255</v>
      </c>
      <c r="N66" s="31" t="s">
        <v>278</v>
      </c>
      <c r="O66" s="31" t="s">
        <v>221</v>
      </c>
      <c r="P66" s="31" t="s">
        <v>255</v>
      </c>
      <c r="Q66" s="7"/>
      <c r="R66" s="7"/>
    </row>
    <row r="67" spans="1:18">
      <c r="G67" s="75"/>
      <c r="P67" s="3"/>
    </row>
    <row r="68" spans="1:18" ht="13.15" customHeight="1">
      <c r="A68" s="80" t="s">
        <v>143</v>
      </c>
      <c r="B68" s="7" t="s">
        <v>152</v>
      </c>
      <c r="C68" s="7"/>
      <c r="D68" s="7" t="s">
        <v>139</v>
      </c>
      <c r="E68" s="7">
        <f t="shared" ref="E68:F68" si="9">SUBTOTAL(3,E70:E120)</f>
        <v>0</v>
      </c>
      <c r="F68" s="7">
        <f t="shared" si="9"/>
        <v>0</v>
      </c>
      <c r="G68" s="4">
        <f t="shared" ref="G68:K68" si="10">SUBTOTAL(3,G70:G120)</f>
        <v>0</v>
      </c>
      <c r="H68" s="7">
        <f t="shared" si="10"/>
        <v>0</v>
      </c>
      <c r="I68" s="7">
        <v>39</v>
      </c>
      <c r="J68" s="7">
        <f t="shared" si="10"/>
        <v>0</v>
      </c>
      <c r="K68" s="7">
        <f t="shared" si="10"/>
        <v>0</v>
      </c>
      <c r="L68" s="7">
        <v>0</v>
      </c>
      <c r="M68" s="7">
        <v>0</v>
      </c>
      <c r="N68" s="7">
        <f t="shared" ref="N68:R68" si="11">SUBTOTAL(3,N70:N120)</f>
        <v>0</v>
      </c>
      <c r="O68" s="7">
        <f t="shared" si="11"/>
        <v>0</v>
      </c>
      <c r="P68" s="7">
        <f t="shared" si="11"/>
        <v>0</v>
      </c>
      <c r="Q68" s="7">
        <f t="shared" si="11"/>
        <v>39</v>
      </c>
      <c r="R68" s="7">
        <f t="shared" si="11"/>
        <v>39</v>
      </c>
    </row>
    <row r="69" spans="1:18">
      <c r="A69" s="81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" t="s">
        <v>186</v>
      </c>
      <c r="Q69" s="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12">
        <v>100</v>
      </c>
      <c r="D70" s="6">
        <v>0</v>
      </c>
      <c r="E70" s="3"/>
      <c r="F70" s="3"/>
      <c r="G70" s="3"/>
      <c r="H70" s="3"/>
      <c r="I70" s="3">
        <v>380</v>
      </c>
      <c r="J70" s="3"/>
      <c r="K70" s="3"/>
      <c r="L70" s="3"/>
      <c r="M70" s="3"/>
      <c r="N70" s="3"/>
      <c r="O70" s="3"/>
      <c r="P70" s="3"/>
      <c r="Q70" s="3">
        <f>MAX(E70:P70)</f>
        <v>380</v>
      </c>
      <c r="R70" s="3">
        <f>MIN(E70:P70)</f>
        <v>380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260</v>
      </c>
      <c r="J71" s="3"/>
      <c r="K71" s="3"/>
      <c r="L71" s="3"/>
      <c r="M71" s="3"/>
      <c r="N71" s="3"/>
      <c r="O71" s="3"/>
      <c r="P71" s="3"/>
      <c r="Q71" s="3" t="str">
        <f>IF(MAX(E71:P71)=0,"検出しない",MAX(E71:P71))</f>
        <v>検出しない</v>
      </c>
      <c r="R71" s="3" t="str">
        <f>IF(MIN(E71:P71)=0,"検出しない",MIN(E71:P71))</f>
        <v>検出しない</v>
      </c>
    </row>
    <row r="72" spans="1:18">
      <c r="A72" s="41" t="s">
        <v>64</v>
      </c>
      <c r="B72" s="42" t="s">
        <v>3</v>
      </c>
      <c r="C72" s="8">
        <v>3.0000000000000001E-3</v>
      </c>
      <c r="D72" s="6">
        <v>2.9999999999999997E-4</v>
      </c>
      <c r="E72" s="3"/>
      <c r="F72" s="3"/>
      <c r="G72" s="3"/>
      <c r="H72" s="3"/>
      <c r="I72" s="3" t="s">
        <v>169</v>
      </c>
      <c r="J72" s="3"/>
      <c r="K72" s="3"/>
      <c r="L72" s="3"/>
      <c r="M72" s="3"/>
      <c r="N72" s="3"/>
      <c r="O72" s="3"/>
      <c r="P72" s="3"/>
      <c r="Q72" s="3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9">
        <v>5.0000000000000001E-4</v>
      </c>
      <c r="D73" s="6">
        <v>5.0000000000000002E-5</v>
      </c>
      <c r="E73" s="3"/>
      <c r="F73" s="3"/>
      <c r="G73" s="3"/>
      <c r="H73" s="3"/>
      <c r="I73" s="3" t="s">
        <v>170</v>
      </c>
      <c r="J73" s="3"/>
      <c r="K73" s="3"/>
      <c r="L73" s="3"/>
      <c r="M73" s="3"/>
      <c r="N73" s="3"/>
      <c r="O73" s="3"/>
      <c r="P73" s="3"/>
      <c r="Q73" s="3" t="str">
        <f t="shared" ref="Q73:Q115" si="12">IF(MAX(E73:P73)=0,D73&amp;"未満",MAX(E73:P73))</f>
        <v>0.00005未満</v>
      </c>
      <c r="R73" s="3" t="str">
        <f t="shared" ref="R73:R115" si="13">IF(MIN(E73:P73)=0,D73&amp;"未満",MIN(E73:P73))</f>
        <v>0.00005未満</v>
      </c>
    </row>
    <row r="74" spans="1:18">
      <c r="A74" s="41" t="s">
        <v>66</v>
      </c>
      <c r="B74" s="42" t="s">
        <v>5</v>
      </c>
      <c r="C74" s="10">
        <v>0.01</v>
      </c>
      <c r="D74" s="6">
        <v>1E-3</v>
      </c>
      <c r="E74" s="3"/>
      <c r="F74" s="3"/>
      <c r="G74" s="3"/>
      <c r="H74" s="3"/>
      <c r="I74" s="3" t="s">
        <v>238</v>
      </c>
      <c r="J74" s="3"/>
      <c r="K74" s="3"/>
      <c r="L74" s="3"/>
      <c r="M74" s="3"/>
      <c r="N74" s="3"/>
      <c r="O74" s="3"/>
      <c r="P74" s="3"/>
      <c r="Q74" s="3" t="str">
        <f t="shared" si="12"/>
        <v>0.001未満</v>
      </c>
      <c r="R74" s="3" t="str">
        <f t="shared" si="13"/>
        <v>0.001未満</v>
      </c>
    </row>
    <row r="75" spans="1:18">
      <c r="A75" s="41" t="s">
        <v>67</v>
      </c>
      <c r="B75" s="42" t="s">
        <v>6</v>
      </c>
      <c r="C75" s="10">
        <v>0.01</v>
      </c>
      <c r="D75" s="6">
        <v>1E-3</v>
      </c>
      <c r="E75" s="3"/>
      <c r="F75" s="3"/>
      <c r="G75" s="3"/>
      <c r="H75" s="3"/>
      <c r="I75" s="3" t="s">
        <v>238</v>
      </c>
      <c r="J75" s="3"/>
      <c r="K75" s="3"/>
      <c r="L75" s="3"/>
      <c r="M75" s="3"/>
      <c r="N75" s="3"/>
      <c r="O75" s="3"/>
      <c r="P75" s="3"/>
      <c r="Q75" s="3" t="str">
        <f t="shared" si="12"/>
        <v>0.001未満</v>
      </c>
      <c r="R75" s="3" t="str">
        <f t="shared" si="13"/>
        <v>0.001未満</v>
      </c>
    </row>
    <row r="76" spans="1:18">
      <c r="A76" s="41" t="s">
        <v>68</v>
      </c>
      <c r="B76" s="42" t="s">
        <v>7</v>
      </c>
      <c r="C76" s="10">
        <v>0.01</v>
      </c>
      <c r="D76" s="6">
        <v>1E-3</v>
      </c>
      <c r="E76" s="3"/>
      <c r="F76" s="3"/>
      <c r="G76" s="3"/>
      <c r="H76" s="3"/>
      <c r="I76" s="3" t="s">
        <v>238</v>
      </c>
      <c r="J76" s="3"/>
      <c r="K76" s="3"/>
      <c r="L76" s="3"/>
      <c r="M76" s="3"/>
      <c r="N76" s="3"/>
      <c r="O76" s="3"/>
      <c r="P76" s="3"/>
      <c r="Q76" s="3" t="str">
        <f t="shared" si="12"/>
        <v>0.001未満</v>
      </c>
      <c r="R76" s="3" t="str">
        <f t="shared" si="13"/>
        <v>0.001未満</v>
      </c>
    </row>
    <row r="77" spans="1:18">
      <c r="A77" s="41" t="s">
        <v>69</v>
      </c>
      <c r="B77" s="42" t="s">
        <v>8</v>
      </c>
      <c r="C77" s="10">
        <v>0.05</v>
      </c>
      <c r="D77" s="6">
        <v>5.0000000000000001E-3</v>
      </c>
      <c r="E77" s="3"/>
      <c r="F77" s="3"/>
      <c r="G77" s="3"/>
      <c r="H77" s="3"/>
      <c r="I77" s="3" t="s">
        <v>239</v>
      </c>
      <c r="J77" s="3"/>
      <c r="K77" s="3"/>
      <c r="L77" s="3"/>
      <c r="M77" s="3"/>
      <c r="N77" s="3"/>
      <c r="O77" s="3"/>
      <c r="P77" s="3"/>
      <c r="Q77" s="3" t="str">
        <f t="shared" si="12"/>
        <v>0.005未満</v>
      </c>
      <c r="R77" s="3" t="str">
        <f t="shared" si="13"/>
        <v>0.005未満</v>
      </c>
    </row>
    <row r="78" spans="1:18">
      <c r="A78" s="41" t="s">
        <v>70</v>
      </c>
      <c r="B78" s="42" t="s">
        <v>9</v>
      </c>
      <c r="C78" s="10">
        <v>0.04</v>
      </c>
      <c r="D78" s="6">
        <v>4.0000000000000001E-3</v>
      </c>
      <c r="E78" s="3"/>
      <c r="F78" s="3"/>
      <c r="G78" s="3"/>
      <c r="H78" s="3"/>
      <c r="I78" s="3" t="s">
        <v>240</v>
      </c>
      <c r="J78" s="3"/>
      <c r="K78" s="3"/>
      <c r="L78" s="3"/>
      <c r="M78" s="3"/>
      <c r="N78" s="3"/>
      <c r="O78" s="3"/>
      <c r="P78" s="3"/>
      <c r="Q78" s="3" t="str">
        <f t="shared" si="12"/>
        <v>0.004未満</v>
      </c>
      <c r="R78" s="3" t="str">
        <f t="shared" si="13"/>
        <v>0.004未満</v>
      </c>
    </row>
    <row r="79" spans="1:18">
      <c r="A79" s="41" t="s">
        <v>71</v>
      </c>
      <c r="B79" s="42" t="s">
        <v>10</v>
      </c>
      <c r="C79" s="10">
        <v>0.01</v>
      </c>
      <c r="D79" s="6">
        <v>1E-3</v>
      </c>
      <c r="E79" s="3"/>
      <c r="F79" s="3"/>
      <c r="G79" s="3"/>
      <c r="H79" s="3"/>
      <c r="I79" s="3" t="s">
        <v>238</v>
      </c>
      <c r="J79" s="3"/>
      <c r="K79" s="3"/>
      <c r="L79" s="3"/>
      <c r="M79" s="3"/>
      <c r="N79" s="3"/>
      <c r="O79" s="3"/>
      <c r="P79" s="3"/>
      <c r="Q79" s="3" t="str">
        <f t="shared" si="12"/>
        <v>0.001未満</v>
      </c>
      <c r="R79" s="3" t="str">
        <f t="shared" si="13"/>
        <v>0.001未満</v>
      </c>
    </row>
    <row r="80" spans="1:18">
      <c r="A80" s="41" t="s">
        <v>72</v>
      </c>
      <c r="B80" s="42" t="s">
        <v>11</v>
      </c>
      <c r="C80" s="11">
        <v>10</v>
      </c>
      <c r="D80" s="6">
        <v>0.02</v>
      </c>
      <c r="E80" s="3"/>
      <c r="F80" s="3"/>
      <c r="G80" s="3"/>
      <c r="H80" s="3"/>
      <c r="I80" s="3">
        <v>0.5</v>
      </c>
      <c r="J80" s="3"/>
      <c r="K80" s="3"/>
      <c r="L80" s="3"/>
      <c r="M80" s="3"/>
      <c r="N80" s="3"/>
      <c r="O80" s="3"/>
      <c r="P80" s="33"/>
      <c r="Q80" s="3">
        <f t="shared" si="12"/>
        <v>0.5</v>
      </c>
      <c r="R80" s="3">
        <f t="shared" si="13"/>
        <v>0.5</v>
      </c>
    </row>
    <row r="81" spans="1:18">
      <c r="A81" s="41" t="s">
        <v>73</v>
      </c>
      <c r="B81" s="42" t="s">
        <v>12</v>
      </c>
      <c r="C81" s="13">
        <v>0.8</v>
      </c>
      <c r="D81" s="6">
        <v>0.08</v>
      </c>
      <c r="E81" s="25"/>
      <c r="F81" s="3"/>
      <c r="G81" s="3"/>
      <c r="H81" s="3"/>
      <c r="I81" s="3" t="s">
        <v>172</v>
      </c>
      <c r="J81" s="3"/>
      <c r="K81" s="3"/>
      <c r="L81" s="3"/>
      <c r="M81" s="3"/>
      <c r="N81" s="3"/>
      <c r="O81" s="3"/>
      <c r="P81" s="4"/>
      <c r="Q81" s="3" t="str">
        <f t="shared" si="12"/>
        <v>0.08未満</v>
      </c>
      <c r="R81" s="3" t="str">
        <f t="shared" si="13"/>
        <v>0.08未満</v>
      </c>
    </row>
    <row r="82" spans="1:18">
      <c r="A82" s="41" t="s">
        <v>74</v>
      </c>
      <c r="B82" s="42" t="s">
        <v>13</v>
      </c>
      <c r="C82" s="13">
        <v>1</v>
      </c>
      <c r="D82" s="6">
        <v>0.1</v>
      </c>
      <c r="E82" s="3"/>
      <c r="F82" s="3"/>
      <c r="G82" s="3"/>
      <c r="H82" s="3"/>
      <c r="I82" s="3" t="s">
        <v>241</v>
      </c>
      <c r="J82" s="3"/>
      <c r="K82" s="3"/>
      <c r="L82" s="3"/>
      <c r="M82" s="3"/>
      <c r="N82" s="3"/>
      <c r="O82" s="3"/>
      <c r="P82" s="4"/>
      <c r="Q82" s="3" t="str">
        <f t="shared" si="12"/>
        <v>0.1未満</v>
      </c>
      <c r="R82" s="3" t="str">
        <f t="shared" si="13"/>
        <v>0.1未満</v>
      </c>
    </row>
    <row r="83" spans="1:18">
      <c r="A83" s="41" t="s">
        <v>75</v>
      </c>
      <c r="B83" s="42" t="s">
        <v>14</v>
      </c>
      <c r="C83" s="8">
        <v>2E-3</v>
      </c>
      <c r="D83" s="6">
        <v>2.0000000000000001E-4</v>
      </c>
      <c r="E83" s="3"/>
      <c r="F83" s="3"/>
      <c r="G83" s="3"/>
      <c r="H83" s="3"/>
      <c r="I83" s="3" t="s">
        <v>242</v>
      </c>
      <c r="J83" s="3"/>
      <c r="K83" s="3"/>
      <c r="L83" s="3"/>
      <c r="M83" s="3"/>
      <c r="N83" s="3"/>
      <c r="O83" s="3"/>
      <c r="P83" s="4"/>
      <c r="Q83" s="3" t="str">
        <f t="shared" si="12"/>
        <v>0.0002未満</v>
      </c>
      <c r="R83" s="3" t="str">
        <f t="shared" si="13"/>
        <v>0.0002未満</v>
      </c>
    </row>
    <row r="84" spans="1:18">
      <c r="A84" s="41" t="s">
        <v>76</v>
      </c>
      <c r="B84" s="42" t="s">
        <v>15</v>
      </c>
      <c r="C84" s="10">
        <v>0.05</v>
      </c>
      <c r="D84" s="6">
        <v>5.0000000000000001E-3</v>
      </c>
      <c r="E84" s="3"/>
      <c r="F84" s="3"/>
      <c r="G84" s="3"/>
      <c r="H84" s="3"/>
      <c r="I84" s="3" t="s">
        <v>243</v>
      </c>
      <c r="J84" s="3"/>
      <c r="K84" s="3"/>
      <c r="L84" s="3"/>
      <c r="M84" s="3"/>
      <c r="N84" s="3"/>
      <c r="O84" s="3"/>
      <c r="P84" s="4"/>
      <c r="Q84" s="3" t="str">
        <f t="shared" si="12"/>
        <v>0.005未満</v>
      </c>
      <c r="R84" s="3" t="str">
        <f t="shared" si="13"/>
        <v>0.005未満</v>
      </c>
    </row>
    <row r="85" spans="1:18">
      <c r="A85" s="41" t="s">
        <v>77</v>
      </c>
      <c r="B85" s="42" t="s">
        <v>16</v>
      </c>
      <c r="C85" s="10">
        <v>0.04</v>
      </c>
      <c r="D85" s="6">
        <v>4.0000000000000001E-3</v>
      </c>
      <c r="E85" s="3"/>
      <c r="F85" s="3"/>
      <c r="G85" s="3"/>
      <c r="H85" s="3"/>
      <c r="I85" s="3" t="s">
        <v>240</v>
      </c>
      <c r="J85" s="3"/>
      <c r="K85" s="3"/>
      <c r="L85" s="3"/>
      <c r="M85" s="3"/>
      <c r="N85" s="3"/>
      <c r="O85" s="3"/>
      <c r="P85" s="36"/>
      <c r="Q85" s="3" t="str">
        <f t="shared" si="12"/>
        <v>0.004未満</v>
      </c>
      <c r="R85" s="3" t="str">
        <f t="shared" si="13"/>
        <v>0.004未満</v>
      </c>
    </row>
    <row r="86" spans="1:18">
      <c r="A86" s="41" t="s">
        <v>78</v>
      </c>
      <c r="B86" s="42" t="s">
        <v>17</v>
      </c>
      <c r="C86" s="10">
        <v>0.02</v>
      </c>
      <c r="D86" s="6">
        <v>2E-3</v>
      </c>
      <c r="E86" s="3"/>
      <c r="F86" s="3"/>
      <c r="G86" s="3"/>
      <c r="H86" s="3"/>
      <c r="I86" s="3" t="s">
        <v>239</v>
      </c>
      <c r="J86" s="3"/>
      <c r="K86" s="3"/>
      <c r="L86" s="3"/>
      <c r="M86" s="3"/>
      <c r="N86" s="3"/>
      <c r="O86" s="3"/>
      <c r="P86" s="31"/>
      <c r="Q86" s="3" t="str">
        <f t="shared" si="12"/>
        <v>0.002未満</v>
      </c>
      <c r="R86" s="3" t="str">
        <f t="shared" si="13"/>
        <v>0.002未満</v>
      </c>
    </row>
    <row r="87" spans="1:18">
      <c r="A87" s="41" t="s">
        <v>79</v>
      </c>
      <c r="B87" s="42" t="s">
        <v>53</v>
      </c>
      <c r="C87" s="10">
        <v>0.01</v>
      </c>
      <c r="D87" s="6">
        <v>1E-3</v>
      </c>
      <c r="E87" s="3"/>
      <c r="F87" s="3"/>
      <c r="G87" s="3"/>
      <c r="H87" s="3"/>
      <c r="I87" s="3" t="s">
        <v>238</v>
      </c>
      <c r="J87" s="3"/>
      <c r="K87" s="3"/>
      <c r="L87" s="3"/>
      <c r="M87" s="3"/>
      <c r="N87" s="3"/>
      <c r="O87" s="3"/>
      <c r="P87" s="3"/>
      <c r="Q87" s="3" t="str">
        <f t="shared" si="12"/>
        <v>0.001未満</v>
      </c>
      <c r="R87" s="3" t="str">
        <f t="shared" si="13"/>
        <v>0.001未満</v>
      </c>
    </row>
    <row r="88" spans="1:18">
      <c r="A88" s="41" t="s">
        <v>80</v>
      </c>
      <c r="B88" s="42" t="s">
        <v>54</v>
      </c>
      <c r="C88" s="10">
        <v>0.01</v>
      </c>
      <c r="D88" s="6">
        <v>1E-3</v>
      </c>
      <c r="E88" s="3"/>
      <c r="F88" s="3"/>
      <c r="G88" s="3"/>
      <c r="H88" s="3"/>
      <c r="I88" s="3" t="s">
        <v>238</v>
      </c>
      <c r="J88" s="3"/>
      <c r="K88" s="3"/>
      <c r="L88" s="3"/>
      <c r="M88" s="3"/>
      <c r="N88" s="3"/>
      <c r="O88" s="3"/>
      <c r="P88" s="3"/>
      <c r="Q88" s="3" t="str">
        <f t="shared" si="12"/>
        <v>0.001未満</v>
      </c>
      <c r="R88" s="3" t="str">
        <f t="shared" si="13"/>
        <v>0.001未満</v>
      </c>
    </row>
    <row r="89" spans="1:18">
      <c r="A89" s="41" t="s">
        <v>81</v>
      </c>
      <c r="B89" s="42" t="s">
        <v>55</v>
      </c>
      <c r="C89" s="10">
        <v>0.01</v>
      </c>
      <c r="D89" s="6">
        <v>1E-3</v>
      </c>
      <c r="E89" s="3"/>
      <c r="F89" s="3"/>
      <c r="G89" s="3"/>
      <c r="H89" s="3"/>
      <c r="I89" s="3" t="s">
        <v>238</v>
      </c>
      <c r="J89" s="3"/>
      <c r="K89" s="3"/>
      <c r="L89" s="3"/>
      <c r="M89" s="3"/>
      <c r="N89" s="3"/>
      <c r="O89" s="3"/>
      <c r="P89" s="3"/>
      <c r="Q89" s="3" t="str">
        <f t="shared" si="12"/>
        <v>0.001未満</v>
      </c>
      <c r="R89" s="3" t="str">
        <f t="shared" si="13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7"/>
      <c r="Q90" s="3"/>
      <c r="R90" s="3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41" t="s">
        <v>93</v>
      </c>
      <c r="B101" s="42" t="s">
        <v>26</v>
      </c>
      <c r="C101" s="13">
        <v>1</v>
      </c>
      <c r="D101" s="6">
        <v>0.01</v>
      </c>
      <c r="E101" s="3"/>
      <c r="F101" s="3"/>
      <c r="G101" s="3"/>
      <c r="H101" s="3"/>
      <c r="I101" s="3" t="s">
        <v>248</v>
      </c>
      <c r="J101" s="3"/>
      <c r="K101" s="3"/>
      <c r="L101" s="3"/>
      <c r="M101" s="3"/>
      <c r="N101" s="3"/>
      <c r="O101" s="3"/>
      <c r="P101" s="3"/>
      <c r="Q101" s="3" t="str">
        <f t="shared" si="12"/>
        <v>0.01未満</v>
      </c>
      <c r="R101" s="3" t="str">
        <f t="shared" si="13"/>
        <v>0.01未満</v>
      </c>
    </row>
    <row r="102" spans="1:18">
      <c r="A102" s="41" t="s">
        <v>94</v>
      </c>
      <c r="B102" s="42" t="s">
        <v>27</v>
      </c>
      <c r="C102" s="13">
        <v>0.2</v>
      </c>
      <c r="D102" s="6">
        <v>0.02</v>
      </c>
      <c r="E102" s="3"/>
      <c r="F102" s="3"/>
      <c r="G102" s="3"/>
      <c r="H102" s="3"/>
      <c r="I102" s="3">
        <v>0.03</v>
      </c>
      <c r="J102" s="3"/>
      <c r="K102" s="3"/>
      <c r="L102" s="3"/>
      <c r="M102" s="3"/>
      <c r="N102" s="3"/>
      <c r="O102" s="3"/>
      <c r="P102" s="3"/>
      <c r="Q102" s="3">
        <f t="shared" si="12"/>
        <v>0.03</v>
      </c>
      <c r="R102" s="3">
        <f t="shared" si="13"/>
        <v>0.03</v>
      </c>
    </row>
    <row r="103" spans="1:18">
      <c r="A103" s="41" t="s">
        <v>95</v>
      </c>
      <c r="B103" s="42" t="s">
        <v>28</v>
      </c>
      <c r="C103" s="13">
        <v>0.3</v>
      </c>
      <c r="D103" s="6">
        <v>0.03</v>
      </c>
      <c r="E103" s="3"/>
      <c r="F103" s="3"/>
      <c r="G103" s="3"/>
      <c r="H103" s="3"/>
      <c r="I103" s="3">
        <v>0.05</v>
      </c>
      <c r="J103" s="3"/>
      <c r="K103" s="3"/>
      <c r="L103" s="3"/>
      <c r="M103" s="3"/>
      <c r="N103" s="3"/>
      <c r="O103" s="3"/>
      <c r="P103" s="3"/>
      <c r="Q103" s="3">
        <f t="shared" si="12"/>
        <v>0.05</v>
      </c>
      <c r="R103" s="3">
        <f t="shared" si="13"/>
        <v>0.05</v>
      </c>
    </row>
    <row r="104" spans="1:18">
      <c r="A104" s="41" t="s">
        <v>96</v>
      </c>
      <c r="B104" s="42" t="s">
        <v>29</v>
      </c>
      <c r="C104" s="13">
        <v>1</v>
      </c>
      <c r="D104" s="6">
        <v>0.01</v>
      </c>
      <c r="E104" s="3"/>
      <c r="F104" s="3"/>
      <c r="G104" s="3"/>
      <c r="H104" s="3"/>
      <c r="I104" s="3" t="s">
        <v>248</v>
      </c>
      <c r="J104" s="3"/>
      <c r="K104" s="3"/>
      <c r="L104" s="3"/>
      <c r="M104" s="3"/>
      <c r="N104" s="3"/>
      <c r="O104" s="3"/>
      <c r="P104" s="3"/>
      <c r="Q104" s="3" t="str">
        <f t="shared" si="12"/>
        <v>0.01未満</v>
      </c>
      <c r="R104" s="3" t="str">
        <f t="shared" si="13"/>
        <v>0.01未満</v>
      </c>
    </row>
    <row r="105" spans="1:18">
      <c r="A105" s="41" t="s">
        <v>97</v>
      </c>
      <c r="B105" s="42" t="s">
        <v>30</v>
      </c>
      <c r="C105" s="11">
        <v>200</v>
      </c>
      <c r="D105" s="6">
        <v>0.1</v>
      </c>
      <c r="E105" s="3"/>
      <c r="F105" s="3"/>
      <c r="G105" s="3"/>
      <c r="H105" s="3"/>
      <c r="I105" s="3">
        <v>3.9</v>
      </c>
      <c r="J105" s="3"/>
      <c r="K105" s="3"/>
      <c r="L105" s="3"/>
      <c r="M105" s="3"/>
      <c r="N105" s="3"/>
      <c r="O105" s="3"/>
      <c r="P105" s="3"/>
      <c r="Q105" s="3">
        <f t="shared" si="12"/>
        <v>3.9</v>
      </c>
      <c r="R105" s="3">
        <f t="shared" si="13"/>
        <v>3.9</v>
      </c>
    </row>
    <row r="106" spans="1:18">
      <c r="A106" s="41" t="s">
        <v>98</v>
      </c>
      <c r="B106" s="42" t="s">
        <v>31</v>
      </c>
      <c r="C106" s="3" t="s">
        <v>116</v>
      </c>
      <c r="D106" s="6">
        <v>5.0000000000000001E-3</v>
      </c>
      <c r="E106" s="3"/>
      <c r="F106" s="3"/>
      <c r="G106" s="3"/>
      <c r="H106" s="3"/>
      <c r="I106" s="3">
        <v>7.0000000000000001E-3</v>
      </c>
      <c r="J106" s="3"/>
      <c r="K106" s="3"/>
      <c r="L106" s="3"/>
      <c r="M106" s="3"/>
      <c r="N106" s="3"/>
      <c r="O106" s="3"/>
      <c r="P106" s="3"/>
      <c r="Q106" s="3">
        <f t="shared" si="12"/>
        <v>7.0000000000000001E-3</v>
      </c>
      <c r="R106" s="3">
        <f t="shared" si="13"/>
        <v>7.0000000000000001E-3</v>
      </c>
    </row>
    <row r="107" spans="1:18">
      <c r="A107" s="41" t="s">
        <v>99</v>
      </c>
      <c r="B107" s="42" t="s">
        <v>32</v>
      </c>
      <c r="C107" s="11">
        <v>200</v>
      </c>
      <c r="D107" s="6">
        <v>1</v>
      </c>
      <c r="E107" s="3"/>
      <c r="F107" s="3"/>
      <c r="G107" s="3"/>
      <c r="H107" s="3"/>
      <c r="I107" s="3">
        <v>1.7</v>
      </c>
      <c r="J107" s="3"/>
      <c r="K107" s="3"/>
      <c r="L107" s="3"/>
      <c r="M107" s="3"/>
      <c r="N107" s="3"/>
      <c r="O107" s="3"/>
      <c r="P107" s="3"/>
      <c r="Q107" s="3">
        <f t="shared" si="12"/>
        <v>1.7</v>
      </c>
      <c r="R107" s="3">
        <f t="shared" si="13"/>
        <v>1.7</v>
      </c>
    </row>
    <row r="108" spans="1:18">
      <c r="A108" s="41" t="s">
        <v>100</v>
      </c>
      <c r="B108" s="42" t="s">
        <v>33</v>
      </c>
      <c r="C108" s="11">
        <v>300</v>
      </c>
      <c r="D108" s="6">
        <v>1</v>
      </c>
      <c r="E108" s="3"/>
      <c r="F108" s="3"/>
      <c r="G108" s="3"/>
      <c r="H108" s="3"/>
      <c r="I108" s="3">
        <v>17</v>
      </c>
      <c r="J108" s="3"/>
      <c r="K108" s="3"/>
      <c r="L108" s="3"/>
      <c r="M108" s="3"/>
      <c r="N108" s="3"/>
      <c r="O108" s="3"/>
      <c r="P108" s="3"/>
      <c r="Q108" s="3">
        <f t="shared" si="12"/>
        <v>17</v>
      </c>
      <c r="R108" s="3">
        <f t="shared" si="13"/>
        <v>17</v>
      </c>
    </row>
    <row r="109" spans="1:18">
      <c r="A109" s="41" t="s">
        <v>101</v>
      </c>
      <c r="B109" s="42" t="s">
        <v>34</v>
      </c>
      <c r="C109" s="11">
        <v>500</v>
      </c>
      <c r="D109" s="6">
        <v>20</v>
      </c>
      <c r="E109" s="3"/>
      <c r="F109" s="3"/>
      <c r="G109" s="3"/>
      <c r="H109" s="3"/>
      <c r="I109" s="3">
        <v>46</v>
      </c>
      <c r="J109" s="3"/>
      <c r="K109" s="3"/>
      <c r="L109" s="3"/>
      <c r="M109" s="3"/>
      <c r="N109" s="3"/>
      <c r="O109" s="3"/>
      <c r="P109" s="3"/>
      <c r="Q109" s="3">
        <f t="shared" si="12"/>
        <v>46</v>
      </c>
      <c r="R109" s="3">
        <f t="shared" si="13"/>
        <v>46</v>
      </c>
    </row>
    <row r="110" spans="1:18">
      <c r="A110" s="41" t="s">
        <v>102</v>
      </c>
      <c r="B110" s="42" t="s">
        <v>35</v>
      </c>
      <c r="C110" s="13">
        <v>0.2</v>
      </c>
      <c r="D110" s="6">
        <v>0.02</v>
      </c>
      <c r="E110" s="3"/>
      <c r="F110" s="3"/>
      <c r="G110" s="3"/>
      <c r="H110" s="3"/>
      <c r="I110" s="3" t="s">
        <v>249</v>
      </c>
      <c r="J110" s="3"/>
      <c r="K110" s="3"/>
      <c r="L110" s="3"/>
      <c r="M110" s="3"/>
      <c r="N110" s="3"/>
      <c r="O110" s="3"/>
      <c r="P110" s="3"/>
      <c r="Q110" s="3" t="str">
        <f t="shared" si="12"/>
        <v>0.02未満</v>
      </c>
      <c r="R110" s="3" t="str">
        <f t="shared" si="13"/>
        <v>0.02未満</v>
      </c>
    </row>
    <row r="111" spans="1:18">
      <c r="A111" s="41" t="s">
        <v>103</v>
      </c>
      <c r="B111" s="42" t="s">
        <v>59</v>
      </c>
      <c r="C111" s="14">
        <v>1.0000000000000001E-5</v>
      </c>
      <c r="D111" s="6">
        <v>9.9999999999999995E-7</v>
      </c>
      <c r="E111" s="3"/>
      <c r="F111" s="3"/>
      <c r="G111" s="3"/>
      <c r="H111" s="3"/>
      <c r="I111" s="3" t="s">
        <v>252</v>
      </c>
      <c r="J111" s="3"/>
      <c r="K111" s="3"/>
      <c r="L111" s="3"/>
      <c r="M111" s="3"/>
      <c r="N111" s="3"/>
      <c r="O111" s="3"/>
      <c r="P111" s="3"/>
      <c r="Q111" s="3" t="str">
        <f t="shared" si="12"/>
        <v>0.000001未満</v>
      </c>
      <c r="R111" s="3" t="str">
        <f t="shared" si="13"/>
        <v>0.000001未満</v>
      </c>
    </row>
    <row r="112" spans="1:18">
      <c r="A112" s="41" t="s">
        <v>104</v>
      </c>
      <c r="B112" s="42" t="s">
        <v>36</v>
      </c>
      <c r="C112" s="14">
        <v>1.0000000000000001E-5</v>
      </c>
      <c r="D112" s="6">
        <v>9.9999999999999995E-7</v>
      </c>
      <c r="E112" s="3"/>
      <c r="F112" s="3"/>
      <c r="G112" s="3"/>
      <c r="H112" s="3"/>
      <c r="I112" s="3" t="s">
        <v>252</v>
      </c>
      <c r="J112" s="3"/>
      <c r="K112" s="3"/>
      <c r="L112" s="3"/>
      <c r="M112" s="3"/>
      <c r="N112" s="3"/>
      <c r="O112" s="3"/>
      <c r="P112" s="3"/>
      <c r="Q112" s="3" t="str">
        <f t="shared" si="12"/>
        <v>0.000001未満</v>
      </c>
      <c r="R112" s="3" t="str">
        <f t="shared" si="13"/>
        <v>0.000001未満</v>
      </c>
    </row>
    <row r="113" spans="1:18">
      <c r="A113" s="41" t="s">
        <v>105</v>
      </c>
      <c r="B113" s="42" t="s">
        <v>37</v>
      </c>
      <c r="C113" s="10">
        <v>0.02</v>
      </c>
      <c r="D113" s="6">
        <v>2E-3</v>
      </c>
      <c r="E113" s="3"/>
      <c r="F113" s="3"/>
      <c r="G113" s="3"/>
      <c r="H113" s="3"/>
      <c r="I113" s="3" t="s">
        <v>239</v>
      </c>
      <c r="J113" s="3"/>
      <c r="K113" s="3"/>
      <c r="L113" s="3"/>
      <c r="M113" s="3"/>
      <c r="N113" s="3"/>
      <c r="O113" s="3"/>
      <c r="P113" s="3"/>
      <c r="Q113" s="3" t="str">
        <f t="shared" si="12"/>
        <v>0.002未満</v>
      </c>
      <c r="R113" s="3" t="str">
        <f t="shared" si="13"/>
        <v>0.002未満</v>
      </c>
    </row>
    <row r="114" spans="1:18">
      <c r="A114" s="41" t="s">
        <v>106</v>
      </c>
      <c r="B114" s="42" t="s">
        <v>38</v>
      </c>
      <c r="C114" s="8">
        <v>5.0000000000000001E-3</v>
      </c>
      <c r="D114" s="6">
        <v>5.0000000000000001E-4</v>
      </c>
      <c r="E114" s="3"/>
      <c r="F114" s="3"/>
      <c r="G114" s="3"/>
      <c r="H114" s="3"/>
      <c r="I114" s="3" t="s">
        <v>253</v>
      </c>
      <c r="J114" s="3"/>
      <c r="K114" s="3"/>
      <c r="L114" s="3"/>
      <c r="M114" s="3"/>
      <c r="N114" s="3"/>
      <c r="O114" s="3"/>
      <c r="P114" s="3"/>
      <c r="Q114" s="3" t="str">
        <f t="shared" si="12"/>
        <v>0.0005未満</v>
      </c>
      <c r="R114" s="3" t="str">
        <f t="shared" si="13"/>
        <v>0.0005未満</v>
      </c>
    </row>
    <row r="115" spans="1:18">
      <c r="A115" s="41" t="s">
        <v>107</v>
      </c>
      <c r="B115" s="42" t="s">
        <v>39</v>
      </c>
      <c r="C115" s="11">
        <v>3</v>
      </c>
      <c r="D115" s="6">
        <v>0.3</v>
      </c>
      <c r="E115" s="3"/>
      <c r="F115" s="3"/>
      <c r="G115" s="3"/>
      <c r="H115" s="3"/>
      <c r="I115" s="3">
        <v>0.8</v>
      </c>
      <c r="J115" s="3"/>
      <c r="K115" s="3"/>
      <c r="L115" s="3"/>
      <c r="M115" s="3"/>
      <c r="N115" s="3"/>
      <c r="O115" s="3"/>
      <c r="P115" s="3"/>
      <c r="Q115" s="3">
        <f t="shared" si="12"/>
        <v>0.8</v>
      </c>
      <c r="R115" s="3">
        <f t="shared" si="13"/>
        <v>0.8</v>
      </c>
    </row>
    <row r="116" spans="1:18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57">
        <v>6.6</v>
      </c>
      <c r="J116" s="3"/>
      <c r="K116" s="3"/>
      <c r="L116" s="3"/>
      <c r="M116" s="3"/>
      <c r="N116" s="3"/>
      <c r="O116" s="3"/>
      <c r="P116" s="3"/>
      <c r="Q116" s="3">
        <f t="shared" ref="Q116" si="14">IF(MAX(E116:P116)=0,D116&amp;"未満",MAX(E116:P116))</f>
        <v>6.6</v>
      </c>
      <c r="R116" s="3">
        <f t="shared" ref="R116" si="15">IF(MIN(E116:P116)=0,D116&amp;"未満",MIN(E116:P116))</f>
        <v>6.6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211</v>
      </c>
      <c r="J118" s="3"/>
      <c r="K118" s="3"/>
      <c r="L118" s="3"/>
      <c r="M118" s="3"/>
      <c r="N118" s="3"/>
      <c r="O118" s="3"/>
      <c r="P118" s="3"/>
      <c r="Q118" s="3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18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3</v>
      </c>
      <c r="J119" s="3"/>
      <c r="K119" s="3"/>
      <c r="L119" s="3"/>
      <c r="M119" s="3"/>
      <c r="N119" s="3"/>
      <c r="O119" s="3"/>
      <c r="P119" s="3"/>
      <c r="Q119" s="3">
        <f t="shared" ref="Q119:Q120" si="16">IF(MAX(E119:P119)=0,D119&amp;"未満",MAX(E119:P119))</f>
        <v>3</v>
      </c>
      <c r="R119" s="3">
        <f t="shared" ref="R119:R120" si="17">IF(MIN(E119:P119)=0,D119&amp;"未満",MIN(E119:P119))</f>
        <v>3</v>
      </c>
    </row>
    <row r="120" spans="1:18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0.3</v>
      </c>
      <c r="J120" s="3"/>
      <c r="K120" s="3"/>
      <c r="L120" s="3"/>
      <c r="M120" s="3"/>
      <c r="N120" s="3"/>
      <c r="O120" s="3"/>
      <c r="P120" s="3"/>
      <c r="Q120" s="3">
        <f t="shared" si="16"/>
        <v>0.3</v>
      </c>
      <c r="R120" s="3">
        <f t="shared" si="17"/>
        <v>0.3</v>
      </c>
    </row>
    <row r="121" spans="1:18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261</v>
      </c>
      <c r="J121" s="3"/>
      <c r="K121" s="2"/>
      <c r="L121" s="2"/>
      <c r="M121" s="2"/>
      <c r="N121" s="2"/>
      <c r="O121" s="2"/>
      <c r="P121" s="2"/>
      <c r="Q121" s="2"/>
      <c r="R121" s="2"/>
    </row>
    <row r="122" spans="1:18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18">
      <c r="A123" s="1"/>
      <c r="B123" s="2" t="s">
        <v>187</v>
      </c>
      <c r="C123" s="4"/>
      <c r="D123" s="6"/>
      <c r="E123" s="4"/>
      <c r="F123" s="4"/>
      <c r="G123" s="4"/>
      <c r="H123" s="4"/>
      <c r="I123" s="3"/>
      <c r="J123" s="4"/>
      <c r="K123" s="4"/>
      <c r="L123" s="4">
        <v>0</v>
      </c>
      <c r="M123" s="4"/>
      <c r="N123" s="4"/>
      <c r="O123" s="4"/>
      <c r="P123" s="4"/>
      <c r="Q123" s="3">
        <f>IF(SUBTOTAL(3,E123:P123)=0,"-",MAX(E123:P123))</f>
        <v>0</v>
      </c>
      <c r="R123" s="3">
        <f>IF(SUBTOTAL(3,E123:P123)=0,"-",MIN(E123:P123))</f>
        <v>0</v>
      </c>
    </row>
    <row r="124" spans="1:18">
      <c r="A124" s="1"/>
      <c r="B124" s="2" t="s">
        <v>188</v>
      </c>
      <c r="C124" s="4"/>
      <c r="D124" s="6"/>
      <c r="E124" s="7"/>
      <c r="F124" s="4"/>
      <c r="G124" s="4"/>
      <c r="H124" s="4"/>
      <c r="I124" s="4"/>
      <c r="J124" s="4"/>
      <c r="K124" s="4"/>
      <c r="L124" s="4" t="s">
        <v>254</v>
      </c>
      <c r="M124" s="4"/>
      <c r="N124" s="4"/>
      <c r="O124" s="4"/>
      <c r="P124" s="4"/>
      <c r="Q124" s="3" t="str">
        <f>IF(SUBTOTAL(3,E124:P124)=0,"-",IF(MAX(E124:P124)=0,"1.0未満",MAX(E124:P124)))</f>
        <v>1.0未満</v>
      </c>
      <c r="R124" s="3" t="str">
        <f>IF(SUBTOTAL(3,E124:P124)=0,"-",IF(MIN(E124:P124)=0,"1.0未満",MIN(E124:P124)))</f>
        <v>1.0未満</v>
      </c>
    </row>
    <row r="125" spans="1:18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 t="str">
        <f>IF(SUBTOTAL(3,E125:P125)=0,"-",MAX(E125:P125))</f>
        <v>-</v>
      </c>
      <c r="R125" s="3" t="str">
        <f>IF(SUBTOTAL(3,E125:P125)=0,"-",MIN(E125:P125))</f>
        <v>-</v>
      </c>
    </row>
    <row r="126" spans="1:18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 t="str">
        <f>IF(SUBTOTAL(3,E126:P126)=0,"-",MAX(E126:P126))</f>
        <v>-</v>
      </c>
      <c r="R126" s="3" t="str">
        <f>IF(SUBTOTAL(3,E126:P126)=0,"-",MIN(E126:P126))</f>
        <v>-</v>
      </c>
    </row>
    <row r="127" spans="1:18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>
      <c r="A128" s="7"/>
      <c r="B128" s="51" t="s">
        <v>138</v>
      </c>
      <c r="C128" s="7" t="s">
        <v>262</v>
      </c>
      <c r="E128" s="31"/>
      <c r="F128" s="31"/>
      <c r="G128" s="78"/>
      <c r="H128" s="79"/>
      <c r="I128" s="79">
        <v>44797</v>
      </c>
      <c r="J128" s="79"/>
      <c r="K128" s="79"/>
      <c r="L128" s="79">
        <v>44882</v>
      </c>
      <c r="M128" s="31"/>
      <c r="N128" s="31"/>
      <c r="O128" s="31"/>
      <c r="P128" s="31"/>
      <c r="Q128" s="7"/>
      <c r="R128" s="7"/>
    </row>
    <row r="129" spans="1:18">
      <c r="A129" s="1"/>
      <c r="B129" s="21" t="s">
        <v>48</v>
      </c>
      <c r="C129" s="22" t="s">
        <v>263</v>
      </c>
      <c r="D129" s="49" t="s">
        <v>163</v>
      </c>
      <c r="E129" s="22"/>
      <c r="F129" s="22"/>
      <c r="G129" s="22"/>
      <c r="H129" s="22"/>
      <c r="I129" s="22" t="s">
        <v>193</v>
      </c>
      <c r="J129" s="22"/>
      <c r="K129" s="22"/>
      <c r="L129" s="22" t="s">
        <v>193</v>
      </c>
      <c r="M129" s="22"/>
      <c r="N129" s="22"/>
      <c r="O129" s="22"/>
      <c r="P129" s="22"/>
      <c r="Q129" s="50" t="str">
        <f>IF(MAX(E129:P129)=0,D129,MAX(E129:P129))</f>
        <v>-</v>
      </c>
      <c r="R129" s="50" t="str">
        <f>IF(MIN(E129:P129)=0,D129,MIN(E129:P129))</f>
        <v>-</v>
      </c>
    </row>
    <row r="130" spans="1:18">
      <c r="A130" s="1"/>
      <c r="B130" s="15" t="s">
        <v>50</v>
      </c>
      <c r="C130" s="16" t="s">
        <v>51</v>
      </c>
      <c r="D130" s="17"/>
      <c r="E130" s="27"/>
      <c r="F130" s="27"/>
      <c r="G130" s="27"/>
      <c r="H130" s="27"/>
      <c r="I130" s="27">
        <v>24.5</v>
      </c>
      <c r="J130" s="27"/>
      <c r="K130" s="27"/>
      <c r="L130" s="27">
        <v>9.3000000000000007</v>
      </c>
      <c r="M130" s="27"/>
      <c r="N130" s="27"/>
      <c r="O130" s="27"/>
      <c r="P130" s="27"/>
      <c r="Q130" s="27">
        <f t="shared" ref="Q130:Q131" si="18">MAX(E130:P130)</f>
        <v>24.5</v>
      </c>
      <c r="R130" s="27">
        <f t="shared" ref="R130:R131" si="19">MIN(E130:P130)</f>
        <v>9.3000000000000007</v>
      </c>
    </row>
    <row r="131" spans="1:18">
      <c r="A131" s="1"/>
      <c r="B131" s="18" t="s">
        <v>52</v>
      </c>
      <c r="C131" s="19" t="s">
        <v>51</v>
      </c>
      <c r="D131" s="20"/>
      <c r="E131" s="29"/>
      <c r="F131" s="29"/>
      <c r="G131" s="29"/>
      <c r="H131" s="29"/>
      <c r="I131" s="29">
        <v>19.5</v>
      </c>
      <c r="J131" s="29"/>
      <c r="K131" s="29"/>
      <c r="L131" s="29">
        <v>8.5</v>
      </c>
      <c r="M131" s="29"/>
      <c r="N131" s="29"/>
      <c r="O131" s="29"/>
      <c r="P131" s="29"/>
      <c r="Q131" s="29">
        <f t="shared" si="18"/>
        <v>19.5</v>
      </c>
      <c r="R131" s="29">
        <f t="shared" si="19"/>
        <v>8.5</v>
      </c>
    </row>
    <row r="132" spans="1:18">
      <c r="A132" s="1"/>
      <c r="B132" s="6" t="s">
        <v>137</v>
      </c>
      <c r="C132" s="6"/>
      <c r="D132" s="6"/>
      <c r="E132" s="31"/>
      <c r="F132" s="31"/>
      <c r="G132" s="74"/>
      <c r="H132" s="31"/>
      <c r="I132" s="31" t="s">
        <v>221</v>
      </c>
      <c r="J132" s="31"/>
      <c r="K132" s="31"/>
      <c r="L132" s="31" t="s">
        <v>228</v>
      </c>
      <c r="M132" s="31"/>
      <c r="N132" s="31"/>
      <c r="O132" s="31"/>
      <c r="P132" s="31"/>
      <c r="Q132" s="7"/>
      <c r="R132" s="7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E129:P131 M35:N58 P73:P85 J33:K58 Q61:R61 N117:O127 K99:M127 Q55:R56 P99:P127 N99:O115 Q127:R127 Q121:R122 P35:P61 I49:I58 P67 J105 J116:J119 L49:L58 J107:J109 J121:J127 O49:O58 F99:H127 I115:I127 F51:F53 E125:E127 E99:E123 E33:E58 F55:F58 F49 G33:H58 E59:O61 I63:I65 K63:P65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R66"/>
  <sheetViews>
    <sheetView view="pageBreakPreview" zoomScale="70" zoomScaleNormal="100" zoomScaleSheetLayoutView="70" workbookViewId="0">
      <pane xSplit="4" ySplit="3" topLeftCell="E40" activePane="bottomRight" state="frozen"/>
      <selection pane="topRight" activeCell="E1" sqref="E1"/>
      <selection pane="bottomLeft" activeCell="A4" sqref="A4"/>
      <selection pane="bottomRight" activeCell="O11" sqref="O11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80" t="s">
        <v>143</v>
      </c>
      <c r="B2" s="7" t="s">
        <v>158</v>
      </c>
      <c r="C2" s="7"/>
      <c r="D2" s="7" t="s">
        <v>139</v>
      </c>
      <c r="E2" s="7">
        <f>SUBTOTAL(3,E4:E54)</f>
        <v>0</v>
      </c>
      <c r="F2" s="7">
        <f>SUBTOTAL(3,F4:F54)</f>
        <v>0</v>
      </c>
      <c r="G2" s="7">
        <f t="shared" ref="G2:R2" si="0">SUBTOTAL(3,G4:G54)</f>
        <v>0</v>
      </c>
      <c r="H2" s="7">
        <f t="shared" si="0"/>
        <v>0</v>
      </c>
      <c r="I2" s="7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  <c r="Q2" s="7">
        <f t="shared" si="0"/>
        <v>23</v>
      </c>
      <c r="R2" s="7">
        <f t="shared" si="0"/>
        <v>23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/>
      <c r="F4" s="3"/>
      <c r="G4" s="3"/>
      <c r="H4" s="3"/>
      <c r="I4" s="3">
        <v>0</v>
      </c>
      <c r="J4" s="3"/>
      <c r="K4" s="3"/>
      <c r="L4" s="3"/>
      <c r="M4" s="3"/>
      <c r="N4" s="3"/>
      <c r="O4" s="3">
        <v>0</v>
      </c>
      <c r="P4" s="3"/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 t="s">
        <v>134</v>
      </c>
      <c r="J5" s="3"/>
      <c r="K5" s="3"/>
      <c r="L5" s="3"/>
      <c r="M5" s="3"/>
      <c r="N5" s="3"/>
      <c r="O5" s="3" t="s">
        <v>134</v>
      </c>
      <c r="P5" s="3"/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41" t="s">
        <v>70</v>
      </c>
      <c r="B12" s="4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240</v>
      </c>
      <c r="J12" s="3"/>
      <c r="K12" s="3"/>
      <c r="L12" s="3"/>
      <c r="M12" s="3"/>
      <c r="N12" s="3"/>
      <c r="O12" s="3"/>
      <c r="P12" s="3"/>
      <c r="Q12" s="3" t="str">
        <f t="shared" ref="Q12:Q50" si="1">IF(MAX(E12:P12)=0,D12&amp;"未満",MAX(E12:P12))</f>
        <v>0.004未満</v>
      </c>
      <c r="R12" s="3" t="str">
        <f t="shared" ref="R12:R50" si="2">IF(MIN(E12:P12)=0,D12&amp;"未満",MIN(E12:P12))</f>
        <v>0.004未満</v>
      </c>
    </row>
    <row r="13" spans="1:18">
      <c r="A13" s="41" t="s">
        <v>71</v>
      </c>
      <c r="B13" s="42" t="s">
        <v>10</v>
      </c>
      <c r="C13" s="10">
        <v>0.01</v>
      </c>
      <c r="D13" s="6">
        <v>1E-3</v>
      </c>
      <c r="E13" s="3"/>
      <c r="F13" s="3"/>
      <c r="G13" s="3"/>
      <c r="H13" s="3"/>
      <c r="I13" s="3" t="s">
        <v>238</v>
      </c>
      <c r="J13" s="3"/>
      <c r="K13" s="3"/>
      <c r="L13" s="3"/>
      <c r="M13" s="3"/>
      <c r="N13" s="3"/>
      <c r="O13" s="3"/>
      <c r="P13" s="3"/>
      <c r="Q13" s="3" t="str">
        <f t="shared" si="1"/>
        <v>0.001未満</v>
      </c>
      <c r="R13" s="3" t="str">
        <f t="shared" si="2"/>
        <v>0.001未満</v>
      </c>
    </row>
    <row r="14" spans="1:18">
      <c r="A14" s="41" t="s">
        <v>72</v>
      </c>
      <c r="B14" s="4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0.61</v>
      </c>
      <c r="J14" s="3"/>
      <c r="K14" s="3"/>
      <c r="L14" s="3"/>
      <c r="M14" s="3"/>
      <c r="N14" s="3"/>
      <c r="O14" s="3"/>
      <c r="P14" s="3"/>
      <c r="Q14" s="3">
        <f t="shared" si="1"/>
        <v>0.61</v>
      </c>
      <c r="R14" s="3">
        <f t="shared" si="2"/>
        <v>0.61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41" t="s">
        <v>82</v>
      </c>
      <c r="B24" s="42" t="s">
        <v>18</v>
      </c>
      <c r="C24" s="13">
        <v>0.6</v>
      </c>
      <c r="D24" s="6">
        <v>0.06</v>
      </c>
      <c r="E24" s="3"/>
      <c r="F24" s="3"/>
      <c r="G24" s="3"/>
      <c r="H24" s="3"/>
      <c r="I24" s="3" t="s">
        <v>218</v>
      </c>
      <c r="J24" s="3"/>
      <c r="K24" s="3"/>
      <c r="L24" s="3"/>
      <c r="M24" s="3"/>
      <c r="N24" s="3"/>
      <c r="O24" s="3"/>
      <c r="P24" s="3"/>
      <c r="Q24" s="3" t="str">
        <f t="shared" si="1"/>
        <v>0.06未満</v>
      </c>
      <c r="R24" s="3" t="str">
        <f t="shared" si="2"/>
        <v>0.06未満</v>
      </c>
    </row>
    <row r="25" spans="1:18">
      <c r="A25" s="41" t="s">
        <v>83</v>
      </c>
      <c r="B25" s="42" t="s">
        <v>19</v>
      </c>
      <c r="C25" s="10">
        <v>0.02</v>
      </c>
      <c r="D25" s="6">
        <v>2E-3</v>
      </c>
      <c r="E25" s="3"/>
      <c r="F25" s="3"/>
      <c r="G25" s="3"/>
      <c r="H25" s="3"/>
      <c r="I25" s="3" t="s">
        <v>239</v>
      </c>
      <c r="J25" s="3"/>
      <c r="K25" s="3"/>
      <c r="L25" s="3"/>
      <c r="M25" s="3"/>
      <c r="N25" s="3"/>
      <c r="O25" s="3"/>
      <c r="P25" s="3"/>
      <c r="Q25" s="3" t="str">
        <f t="shared" si="1"/>
        <v>0.002未満</v>
      </c>
      <c r="R25" s="3" t="str">
        <f t="shared" si="2"/>
        <v>0.002未満</v>
      </c>
    </row>
    <row r="26" spans="1:18">
      <c r="A26" s="41" t="s">
        <v>84</v>
      </c>
      <c r="B26" s="42" t="s">
        <v>20</v>
      </c>
      <c r="C26" s="10">
        <v>0.06</v>
      </c>
      <c r="D26" s="6">
        <v>1E-3</v>
      </c>
      <c r="E26" s="3"/>
      <c r="F26" s="3"/>
      <c r="G26" s="3"/>
      <c r="H26" s="3"/>
      <c r="I26" s="3" t="s">
        <v>238</v>
      </c>
      <c r="J26" s="3"/>
      <c r="K26" s="3"/>
      <c r="L26" s="3"/>
      <c r="M26" s="3"/>
      <c r="N26" s="3"/>
      <c r="O26" s="3"/>
      <c r="P26" s="3"/>
      <c r="Q26" s="3" t="str">
        <f t="shared" si="1"/>
        <v>0.001未満</v>
      </c>
      <c r="R26" s="3" t="str">
        <f t="shared" si="2"/>
        <v>0.001未満</v>
      </c>
    </row>
    <row r="27" spans="1:18">
      <c r="A27" s="41" t="s">
        <v>85</v>
      </c>
      <c r="B27" s="42" t="s">
        <v>21</v>
      </c>
      <c r="C27" s="10">
        <v>0.03</v>
      </c>
      <c r="D27" s="6">
        <v>3.0000000000000001E-3</v>
      </c>
      <c r="E27" s="3"/>
      <c r="F27" s="3"/>
      <c r="G27" s="3"/>
      <c r="H27" s="3"/>
      <c r="I27" s="3" t="s">
        <v>245</v>
      </c>
      <c r="J27" s="3"/>
      <c r="K27" s="3"/>
      <c r="L27" s="3"/>
      <c r="M27" s="3"/>
      <c r="N27" s="3"/>
      <c r="O27" s="3"/>
      <c r="P27" s="3"/>
      <c r="Q27" s="3" t="str">
        <f t="shared" si="1"/>
        <v>0.003未満</v>
      </c>
      <c r="R27" s="3" t="str">
        <f t="shared" si="2"/>
        <v>0.003未満</v>
      </c>
    </row>
    <row r="28" spans="1:18">
      <c r="A28" s="41" t="s">
        <v>86</v>
      </c>
      <c r="B28" s="42" t="s">
        <v>56</v>
      </c>
      <c r="C28" s="13">
        <v>0.1</v>
      </c>
      <c r="D28" s="6">
        <v>1E-3</v>
      </c>
      <c r="E28" s="3"/>
      <c r="F28" s="3"/>
      <c r="G28" s="3"/>
      <c r="H28" s="3"/>
      <c r="I28" s="3" t="s">
        <v>238</v>
      </c>
      <c r="J28" s="3"/>
      <c r="K28" s="3"/>
      <c r="L28" s="3"/>
      <c r="M28" s="3"/>
      <c r="N28" s="3"/>
      <c r="O28" s="3"/>
      <c r="P28" s="3"/>
      <c r="Q28" s="3" t="str">
        <f t="shared" si="1"/>
        <v>0.001未満</v>
      </c>
      <c r="R28" s="3" t="str">
        <f t="shared" si="2"/>
        <v>0.001未満</v>
      </c>
    </row>
    <row r="29" spans="1:18">
      <c r="A29" s="41" t="s">
        <v>87</v>
      </c>
      <c r="B29" s="42" t="s">
        <v>22</v>
      </c>
      <c r="C29" s="10">
        <v>0.01</v>
      </c>
      <c r="D29" s="6">
        <v>1E-3</v>
      </c>
      <c r="E29" s="3"/>
      <c r="F29" s="3"/>
      <c r="G29" s="3"/>
      <c r="H29" s="3"/>
      <c r="I29" s="3" t="s">
        <v>238</v>
      </c>
      <c r="J29" s="3"/>
      <c r="K29" s="3"/>
      <c r="L29" s="3"/>
      <c r="M29" s="3"/>
      <c r="N29" s="3"/>
      <c r="O29" s="3"/>
      <c r="P29" s="3"/>
      <c r="Q29" s="3" t="str">
        <f t="shared" si="1"/>
        <v>0.001未満</v>
      </c>
      <c r="R29" s="3" t="str">
        <f t="shared" si="2"/>
        <v>0.001未満</v>
      </c>
    </row>
    <row r="30" spans="1:18">
      <c r="A30" s="41" t="s">
        <v>88</v>
      </c>
      <c r="B30" s="42" t="s">
        <v>23</v>
      </c>
      <c r="C30" s="13">
        <v>0.1</v>
      </c>
      <c r="D30" s="6">
        <v>1E-3</v>
      </c>
      <c r="E30" s="3"/>
      <c r="F30" s="3"/>
      <c r="G30" s="3"/>
      <c r="H30" s="3"/>
      <c r="I30" s="3" t="s">
        <v>238</v>
      </c>
      <c r="J30" s="3"/>
      <c r="K30" s="3"/>
      <c r="L30" s="3"/>
      <c r="M30" s="3"/>
      <c r="N30" s="3"/>
      <c r="O30" s="3"/>
      <c r="P30" s="3"/>
      <c r="Q30" s="3" t="str">
        <f t="shared" si="1"/>
        <v>0.001未満</v>
      </c>
      <c r="R30" s="3" t="str">
        <f t="shared" si="2"/>
        <v>0.001未満</v>
      </c>
    </row>
    <row r="31" spans="1:18">
      <c r="A31" s="41" t="s">
        <v>89</v>
      </c>
      <c r="B31" s="42" t="s">
        <v>24</v>
      </c>
      <c r="C31" s="10">
        <v>0.03</v>
      </c>
      <c r="D31" s="6">
        <v>3.0000000000000001E-3</v>
      </c>
      <c r="E31" s="3"/>
      <c r="F31" s="3"/>
      <c r="G31" s="3"/>
      <c r="H31" s="3"/>
      <c r="I31" s="3" t="s">
        <v>245</v>
      </c>
      <c r="J31" s="3"/>
      <c r="K31" s="3"/>
      <c r="L31" s="3"/>
      <c r="M31" s="3"/>
      <c r="N31" s="3"/>
      <c r="O31" s="3"/>
      <c r="P31" s="3"/>
      <c r="Q31" s="3" t="str">
        <f t="shared" si="1"/>
        <v>0.003未満</v>
      </c>
      <c r="R31" s="3" t="str">
        <f t="shared" si="2"/>
        <v>0.003未満</v>
      </c>
    </row>
    <row r="32" spans="1:18">
      <c r="A32" s="41" t="s">
        <v>90</v>
      </c>
      <c r="B32" s="42" t="s">
        <v>57</v>
      </c>
      <c r="C32" s="10">
        <v>0.03</v>
      </c>
      <c r="D32" s="6">
        <v>1E-3</v>
      </c>
      <c r="E32" s="3"/>
      <c r="F32" s="3"/>
      <c r="G32" s="3"/>
      <c r="H32" s="3"/>
      <c r="I32" s="3" t="s">
        <v>238</v>
      </c>
      <c r="J32" s="3"/>
      <c r="K32" s="3"/>
      <c r="L32" s="3"/>
      <c r="M32" s="3"/>
      <c r="N32" s="3"/>
      <c r="O32" s="3"/>
      <c r="P32" s="3"/>
      <c r="Q32" s="3" t="str">
        <f t="shared" si="1"/>
        <v>0.001未満</v>
      </c>
      <c r="R32" s="3" t="str">
        <f t="shared" si="2"/>
        <v>0.001未満</v>
      </c>
    </row>
    <row r="33" spans="1:18">
      <c r="A33" s="41" t="s">
        <v>91</v>
      </c>
      <c r="B33" s="42" t="s">
        <v>58</v>
      </c>
      <c r="C33" s="10">
        <v>0.09</v>
      </c>
      <c r="D33" s="6">
        <v>1E-3</v>
      </c>
      <c r="E33" s="3"/>
      <c r="F33" s="3"/>
      <c r="G33" s="3"/>
      <c r="H33" s="3"/>
      <c r="I33" s="3" t="s">
        <v>238</v>
      </c>
      <c r="J33" s="3"/>
      <c r="K33" s="3"/>
      <c r="L33" s="3"/>
      <c r="M33" s="3"/>
      <c r="N33" s="3"/>
      <c r="O33" s="3"/>
      <c r="P33" s="3"/>
      <c r="Q33" s="3" t="str">
        <f t="shared" si="1"/>
        <v>0.001未満</v>
      </c>
      <c r="R33" s="3" t="str">
        <f t="shared" si="2"/>
        <v>0.001未満</v>
      </c>
    </row>
    <row r="34" spans="1:18">
      <c r="A34" s="41" t="s">
        <v>92</v>
      </c>
      <c r="B34" s="42" t="s">
        <v>25</v>
      </c>
      <c r="C34" s="10">
        <v>0.08</v>
      </c>
      <c r="D34" s="6">
        <v>8.0000000000000002E-3</v>
      </c>
      <c r="E34" s="3"/>
      <c r="F34" s="3"/>
      <c r="G34" s="3"/>
      <c r="H34" s="3"/>
      <c r="I34" s="3" t="s">
        <v>247</v>
      </c>
      <c r="J34" s="3"/>
      <c r="K34" s="3"/>
      <c r="L34" s="3"/>
      <c r="M34" s="3"/>
      <c r="N34" s="3"/>
      <c r="O34" s="3"/>
      <c r="P34" s="3"/>
      <c r="Q34" s="3" t="str">
        <f t="shared" si="1"/>
        <v>0.008未満</v>
      </c>
      <c r="R34" s="3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/>
      <c r="F41" s="30"/>
      <c r="G41" s="3"/>
      <c r="H41" s="3"/>
      <c r="I41" s="3">
        <v>1.8</v>
      </c>
      <c r="J41" s="3"/>
      <c r="K41" s="3"/>
      <c r="L41" s="3"/>
      <c r="M41" s="3"/>
      <c r="N41" s="3"/>
      <c r="O41" s="3">
        <v>1.4</v>
      </c>
      <c r="P41" s="3"/>
      <c r="Q41" s="3">
        <f t="shared" si="1"/>
        <v>1.8</v>
      </c>
      <c r="R41" s="3">
        <f t="shared" si="2"/>
        <v>1.4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/>
      <c r="F49" s="3"/>
      <c r="G49" s="3"/>
      <c r="H49" s="3"/>
      <c r="I49" s="3" t="s">
        <v>215</v>
      </c>
      <c r="J49" s="3"/>
      <c r="K49" s="3"/>
      <c r="L49" s="3"/>
      <c r="M49" s="3"/>
      <c r="N49" s="3"/>
      <c r="O49" s="3" t="s">
        <v>215</v>
      </c>
      <c r="P49" s="3"/>
      <c r="Q49" s="3" t="str">
        <f t="shared" si="1"/>
        <v>0.3未満</v>
      </c>
      <c r="R49" s="3" t="str">
        <f t="shared" si="2"/>
        <v>0.3未満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57">
        <v>6.6</v>
      </c>
      <c r="J50" s="3"/>
      <c r="K50" s="3"/>
      <c r="L50" s="3"/>
      <c r="M50" s="3"/>
      <c r="N50" s="3"/>
      <c r="O50" s="57">
        <v>6.8</v>
      </c>
      <c r="P50" s="3"/>
      <c r="Q50" s="3">
        <f t="shared" si="1"/>
        <v>6.8</v>
      </c>
      <c r="R50" s="3">
        <f t="shared" si="2"/>
        <v>6.6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 t="s">
        <v>211</v>
      </c>
      <c r="J51" s="3"/>
      <c r="K51" s="3"/>
      <c r="L51" s="3"/>
      <c r="M51" s="3"/>
      <c r="N51" s="3"/>
      <c r="O51" s="3" t="s">
        <v>211</v>
      </c>
      <c r="P51" s="3"/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 t="s">
        <v>211</v>
      </c>
      <c r="J52" s="3"/>
      <c r="K52" s="3"/>
      <c r="L52" s="3"/>
      <c r="M52" s="3"/>
      <c r="N52" s="3"/>
      <c r="O52" s="3" t="s">
        <v>211</v>
      </c>
      <c r="P52" s="3"/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 t="s">
        <v>209</v>
      </c>
      <c r="J53" s="3"/>
      <c r="K53" s="3"/>
      <c r="L53" s="3"/>
      <c r="M53" s="3"/>
      <c r="N53" s="3"/>
      <c r="O53" s="3" t="s">
        <v>209</v>
      </c>
      <c r="P53" s="3"/>
      <c r="Q53" s="3" t="str">
        <f t="shared" ref="Q53:Q54" si="3">IF(MAX(E53:P53)=0,D53&amp;"未満",MAX(E53:P53))</f>
        <v>0.5未満</v>
      </c>
      <c r="R53" s="3" t="str">
        <f t="shared" ref="R53:R54" si="4">IF(MIN(E53:P53)=0,D53&amp;"未満",MIN(E53:P53))</f>
        <v>0.5未満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>
        <v>0.1</v>
      </c>
      <c r="J54" s="3"/>
      <c r="K54" s="3"/>
      <c r="L54" s="3"/>
      <c r="M54" s="3"/>
      <c r="N54" s="3"/>
      <c r="O54" s="3" t="s">
        <v>173</v>
      </c>
      <c r="P54" s="3"/>
      <c r="Q54" s="3">
        <f t="shared" si="3"/>
        <v>0.1</v>
      </c>
      <c r="R54" s="3">
        <f t="shared" si="4"/>
        <v>0.1</v>
      </c>
    </row>
    <row r="55" spans="1:18">
      <c r="A55" s="1"/>
      <c r="B55" s="2" t="s">
        <v>61</v>
      </c>
      <c r="C55" s="2"/>
      <c r="D55" s="6"/>
      <c r="E55" s="3"/>
      <c r="F55" s="2"/>
      <c r="G55" s="2"/>
      <c r="H55" s="2"/>
      <c r="I55" s="3" t="s">
        <v>210</v>
      </c>
      <c r="J55" s="3"/>
      <c r="K55" s="2"/>
      <c r="L55" s="2"/>
      <c r="M55" s="2"/>
      <c r="N55" s="2"/>
      <c r="O55" s="3" t="s">
        <v>210</v>
      </c>
      <c r="P55" s="2"/>
      <c r="Q55" s="2"/>
      <c r="R55" s="2"/>
    </row>
    <row r="56" spans="1:18">
      <c r="A56" s="32"/>
      <c r="B56" s="33"/>
      <c r="C56" s="33"/>
      <c r="D56" s="34"/>
      <c r="E56" s="3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/>
      <c r="F62" s="7"/>
      <c r="G62" s="7"/>
      <c r="H62" s="7"/>
      <c r="I62" s="31">
        <v>44797</v>
      </c>
      <c r="J62" s="31"/>
      <c r="K62" s="31"/>
      <c r="L62" s="31"/>
      <c r="M62" s="31"/>
      <c r="N62" s="31"/>
      <c r="O62" s="31">
        <v>44972</v>
      </c>
      <c r="P62" s="7"/>
      <c r="Q62" s="7"/>
      <c r="R62" s="7"/>
    </row>
    <row r="63" spans="1:18">
      <c r="A63" s="1"/>
      <c r="B63" s="21" t="s">
        <v>48</v>
      </c>
      <c r="C63" s="22" t="s">
        <v>263</v>
      </c>
      <c r="D63" s="49" t="s">
        <v>163</v>
      </c>
      <c r="E63" s="23"/>
      <c r="F63" s="22"/>
      <c r="G63" s="22"/>
      <c r="H63" s="22"/>
      <c r="I63" s="22">
        <v>0.3</v>
      </c>
      <c r="J63" s="22"/>
      <c r="K63" s="22"/>
      <c r="L63" s="22"/>
      <c r="M63" s="22"/>
      <c r="N63" s="22"/>
      <c r="O63" s="22">
        <v>0.3</v>
      </c>
      <c r="P63" s="22"/>
      <c r="Q63" s="50">
        <f>IF(MAX(E63:P63)=0,D63,MAX(E63:P63))</f>
        <v>0.3</v>
      </c>
      <c r="R63" s="50">
        <f>IF(MIN(E63:P63)=0,D63,MIN(E63:P63))</f>
        <v>0.3</v>
      </c>
    </row>
    <row r="64" spans="1:18">
      <c r="A64" s="1"/>
      <c r="B64" s="15" t="s">
        <v>50</v>
      </c>
      <c r="C64" s="16" t="s">
        <v>51</v>
      </c>
      <c r="D64" s="17"/>
      <c r="E64" s="26"/>
      <c r="F64" s="27"/>
      <c r="G64" s="27"/>
      <c r="H64" s="27"/>
      <c r="I64" s="27">
        <v>23</v>
      </c>
      <c r="J64" s="27"/>
      <c r="K64" s="27"/>
      <c r="L64" s="27"/>
      <c r="M64" s="27"/>
      <c r="N64" s="27"/>
      <c r="O64" s="27">
        <v>2</v>
      </c>
      <c r="P64" s="27"/>
      <c r="Q64" s="27">
        <f t="shared" ref="Q64:Q65" si="5">MAX(E64:P64)</f>
        <v>23</v>
      </c>
      <c r="R64" s="27">
        <f t="shared" ref="R64:R65" si="6">MIN(E64:P64)</f>
        <v>2</v>
      </c>
    </row>
    <row r="65" spans="1:18">
      <c r="A65" s="1"/>
      <c r="B65" s="18" t="s">
        <v>52</v>
      </c>
      <c r="C65" s="19" t="s">
        <v>51</v>
      </c>
      <c r="D65" s="20"/>
      <c r="E65" s="28"/>
      <c r="F65" s="29"/>
      <c r="G65" s="29"/>
      <c r="H65" s="29"/>
      <c r="I65" s="29">
        <v>18.5</v>
      </c>
      <c r="J65" s="29"/>
      <c r="K65" s="29"/>
      <c r="L65" s="29"/>
      <c r="M65" s="29"/>
      <c r="N65" s="29"/>
      <c r="O65" s="29">
        <v>6.9</v>
      </c>
      <c r="P65" s="29"/>
      <c r="Q65" s="29">
        <f t="shared" si="5"/>
        <v>18.5</v>
      </c>
      <c r="R65" s="29">
        <f t="shared" si="6"/>
        <v>6.9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31" t="s">
        <v>221</v>
      </c>
      <c r="J66" s="7"/>
      <c r="K66" s="7"/>
      <c r="L66" s="7"/>
      <c r="M66" s="7"/>
      <c r="N66" s="7"/>
      <c r="O66" s="31" t="s">
        <v>237</v>
      </c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P33:P61 E33:E61 F35:F61 J33:N61 Q55:R56 Q61:R61 G33:H61 I49:I61 F63:P65 O49:O61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1:B5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R66"/>
  <sheetViews>
    <sheetView view="pageBreakPreview" topLeftCell="A4" zoomScale="70" zoomScaleNormal="100" zoomScaleSheetLayoutView="70" workbookViewId="0">
      <selection activeCell="O7" sqref="O7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9.5" style="5" hidden="1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80" t="s">
        <v>143</v>
      </c>
      <c r="B2" s="7" t="s">
        <v>159</v>
      </c>
      <c r="C2" s="7"/>
      <c r="D2" s="7" t="s">
        <v>139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  <c r="Q2" s="7">
        <f t="shared" si="0"/>
        <v>11</v>
      </c>
      <c r="R2" s="7">
        <f t="shared" si="0"/>
        <v>11</v>
      </c>
    </row>
    <row r="3" spans="1:18">
      <c r="A3" s="8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/>
      <c r="F4" s="3"/>
      <c r="G4" s="3"/>
      <c r="H4" s="3"/>
      <c r="I4" s="3">
        <v>0</v>
      </c>
      <c r="J4" s="3"/>
      <c r="K4" s="3"/>
      <c r="L4" s="3"/>
      <c r="M4" s="3"/>
      <c r="N4" s="3"/>
      <c r="O4" s="3"/>
      <c r="P4" s="3"/>
      <c r="Q4" s="3">
        <f>MAX(E4:P4)</f>
        <v>0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 t="s">
        <v>134</v>
      </c>
      <c r="J5" s="3"/>
      <c r="K5" s="3"/>
      <c r="L5" s="3"/>
      <c r="M5" s="3"/>
      <c r="N5" s="3"/>
      <c r="O5" s="3"/>
      <c r="P5" s="3"/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41" t="s">
        <v>70</v>
      </c>
      <c r="B12" s="4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 t="s">
        <v>240</v>
      </c>
      <c r="J12" s="3"/>
      <c r="K12" s="3"/>
      <c r="L12" s="3"/>
      <c r="M12" s="3"/>
      <c r="N12" s="3"/>
      <c r="O12" s="3"/>
      <c r="P12" s="3"/>
      <c r="Q12" s="3" t="str">
        <f t="shared" ref="Q12:Q50" si="1">IF(MAX(E12:P12)=0,D12&amp;"未満",MAX(E12:P12))</f>
        <v>0.004未満</v>
      </c>
      <c r="R12" s="3" t="str">
        <f t="shared" ref="R12:R50" si="2">IF(MIN(E12:P12)=0,D12&amp;"未満",MIN(E12:P12))</f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41" t="s">
        <v>72</v>
      </c>
      <c r="B14" s="42" t="s">
        <v>11</v>
      </c>
      <c r="C14" s="11">
        <v>10</v>
      </c>
      <c r="D14" s="6">
        <v>0.02</v>
      </c>
      <c r="E14" s="3"/>
      <c r="F14" s="3"/>
      <c r="G14" s="3"/>
      <c r="H14" s="3"/>
      <c r="I14" s="3">
        <v>0.64</v>
      </c>
      <c r="J14" s="3"/>
      <c r="K14" s="3"/>
      <c r="L14" s="3"/>
      <c r="M14" s="3"/>
      <c r="N14" s="3"/>
      <c r="O14" s="3"/>
      <c r="P14" s="3"/>
      <c r="Q14" s="3">
        <f t="shared" si="1"/>
        <v>0.64</v>
      </c>
      <c r="R14" s="3">
        <f t="shared" si="2"/>
        <v>0.64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/>
      <c r="F41" s="3"/>
      <c r="G41" s="3"/>
      <c r="H41" s="3"/>
      <c r="I41" s="3">
        <v>2</v>
      </c>
      <c r="J41" s="3"/>
      <c r="K41" s="3"/>
      <c r="L41" s="3"/>
      <c r="M41" s="3"/>
      <c r="N41" s="3"/>
      <c r="O41" s="3"/>
      <c r="P41" s="3"/>
      <c r="Q41" s="3">
        <f t="shared" si="1"/>
        <v>2</v>
      </c>
      <c r="R41" s="3">
        <f t="shared" si="2"/>
        <v>2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/>
      <c r="F49" s="3"/>
      <c r="G49" s="3"/>
      <c r="H49" s="3"/>
      <c r="I49" s="3">
        <v>1.4</v>
      </c>
      <c r="J49" s="3"/>
      <c r="K49" s="3"/>
      <c r="L49" s="3"/>
      <c r="M49" s="3"/>
      <c r="N49" s="3"/>
      <c r="O49" s="3"/>
      <c r="P49" s="3"/>
      <c r="Q49" s="3">
        <f t="shared" si="1"/>
        <v>1.4</v>
      </c>
      <c r="R49" s="3">
        <f t="shared" si="2"/>
        <v>1.4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57">
        <v>7.2</v>
      </c>
      <c r="J50" s="3"/>
      <c r="K50" s="3"/>
      <c r="L50" s="3"/>
      <c r="M50" s="3"/>
      <c r="N50" s="3"/>
      <c r="O50" s="3"/>
      <c r="P50" s="3"/>
      <c r="Q50" s="3">
        <f t="shared" si="1"/>
        <v>7.2</v>
      </c>
      <c r="R50" s="3">
        <f t="shared" si="2"/>
        <v>7.2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 t="s">
        <v>211</v>
      </c>
      <c r="J51" s="3"/>
      <c r="K51" s="3"/>
      <c r="L51" s="3"/>
      <c r="M51" s="3"/>
      <c r="N51" s="3"/>
      <c r="O51" s="3"/>
      <c r="P51" s="3"/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 t="s">
        <v>211</v>
      </c>
      <c r="J52" s="3"/>
      <c r="K52" s="3"/>
      <c r="L52" s="3"/>
      <c r="M52" s="3"/>
      <c r="N52" s="3"/>
      <c r="O52" s="3"/>
      <c r="P52" s="3"/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>
        <v>5</v>
      </c>
      <c r="J53" s="3"/>
      <c r="K53" s="3"/>
      <c r="L53" s="3"/>
      <c r="M53" s="3"/>
      <c r="N53" s="3"/>
      <c r="O53" s="3"/>
      <c r="P53" s="3"/>
      <c r="Q53" s="3">
        <f t="shared" ref="Q53:Q54" si="3">IF(MAX(E53:P53)=0,D53&amp;"未満",MAX(E53:P53))</f>
        <v>5</v>
      </c>
      <c r="R53" s="3">
        <f t="shared" ref="R53:R54" si="4">IF(MIN(E53:P53)=0,D53&amp;"未満",MIN(E53:P53))</f>
        <v>5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 t="s">
        <v>241</v>
      </c>
      <c r="J54" s="3"/>
      <c r="K54" s="3"/>
      <c r="L54" s="3"/>
      <c r="M54" s="3"/>
      <c r="N54" s="3"/>
      <c r="O54" s="3"/>
      <c r="P54" s="3"/>
      <c r="Q54" s="3" t="str">
        <f t="shared" si="3"/>
        <v>0.1未満</v>
      </c>
      <c r="R54" s="3" t="str">
        <f t="shared" si="4"/>
        <v>0.1未満</v>
      </c>
    </row>
    <row r="55" spans="1:18">
      <c r="A55" s="1"/>
      <c r="B55" s="2" t="s">
        <v>61</v>
      </c>
      <c r="C55" s="2"/>
      <c r="D55" s="6"/>
      <c r="E55" s="3"/>
      <c r="F55" s="2"/>
      <c r="G55" s="2"/>
      <c r="H55" s="2"/>
      <c r="I55" s="3" t="s">
        <v>210</v>
      </c>
      <c r="J55" s="2"/>
      <c r="K55" s="2"/>
      <c r="L55" s="2"/>
      <c r="M55" s="2"/>
      <c r="N55" s="2"/>
      <c r="O55" s="3"/>
      <c r="P55" s="2"/>
      <c r="Q55" s="2"/>
      <c r="R55" s="2"/>
    </row>
    <row r="56" spans="1:18">
      <c r="A56" s="32"/>
      <c r="B56" s="33"/>
      <c r="C56" s="33"/>
      <c r="D56" s="34"/>
      <c r="E56" s="3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>
      <c r="A57" s="1"/>
      <c r="B57" s="2" t="s">
        <v>187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188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 t="s">
        <v>262</v>
      </c>
      <c r="E62" s="31"/>
      <c r="F62" s="7"/>
      <c r="G62" s="7"/>
      <c r="H62" s="7"/>
      <c r="I62" s="31">
        <v>44797</v>
      </c>
      <c r="J62" s="31"/>
      <c r="K62" s="31"/>
      <c r="L62" s="31"/>
      <c r="M62" s="31"/>
      <c r="N62" s="31"/>
      <c r="O62" s="31"/>
      <c r="P62" s="7"/>
      <c r="Q62" s="7"/>
      <c r="R62" s="7"/>
    </row>
    <row r="63" spans="1:18">
      <c r="A63" s="1"/>
      <c r="B63" s="21" t="s">
        <v>48</v>
      </c>
      <c r="C63" s="22" t="s">
        <v>263</v>
      </c>
      <c r="D63" s="49" t="s">
        <v>163</v>
      </c>
      <c r="E63" s="23"/>
      <c r="F63" s="22"/>
      <c r="G63" s="22"/>
      <c r="H63" s="22"/>
      <c r="I63" s="22">
        <v>0.1</v>
      </c>
      <c r="J63" s="22"/>
      <c r="K63" s="22"/>
      <c r="L63" s="22"/>
      <c r="M63" s="22"/>
      <c r="N63" s="22"/>
      <c r="O63" s="22"/>
      <c r="P63" s="22"/>
      <c r="Q63" s="50">
        <f>IF(MAX(E63:P63)=0,D63,MAX(E63:P63))</f>
        <v>0.1</v>
      </c>
      <c r="R63" s="50">
        <f>IF(MIN(E63:P63)=0,D63,MIN(E63:P63))</f>
        <v>0.1</v>
      </c>
    </row>
    <row r="64" spans="1:18">
      <c r="A64" s="1"/>
      <c r="B64" s="15" t="s">
        <v>50</v>
      </c>
      <c r="C64" s="16" t="s">
        <v>51</v>
      </c>
      <c r="D64" s="17"/>
      <c r="E64" s="26"/>
      <c r="F64" s="27"/>
      <c r="G64" s="27"/>
      <c r="H64" s="27"/>
      <c r="I64" s="27">
        <v>23.2</v>
      </c>
      <c r="J64" s="27"/>
      <c r="K64" s="27"/>
      <c r="L64" s="27"/>
      <c r="M64" s="27"/>
      <c r="N64" s="27"/>
      <c r="O64" s="27"/>
      <c r="P64" s="27"/>
      <c r="Q64" s="27">
        <f t="shared" ref="Q64:Q65" si="5">MAX(E64:P64)</f>
        <v>23.2</v>
      </c>
      <c r="R64" s="27">
        <f t="shared" ref="R64:R65" si="6">MIN(E64:P64)</f>
        <v>23.2</v>
      </c>
    </row>
    <row r="65" spans="1:18">
      <c r="A65" s="1"/>
      <c r="B65" s="18" t="s">
        <v>52</v>
      </c>
      <c r="C65" s="19" t="s">
        <v>51</v>
      </c>
      <c r="D65" s="20"/>
      <c r="E65" s="28"/>
      <c r="F65" s="29"/>
      <c r="G65" s="29"/>
      <c r="H65" s="29"/>
      <c r="I65" s="29">
        <v>20.399999999999999</v>
      </c>
      <c r="J65" s="29"/>
      <c r="K65" s="29"/>
      <c r="L65" s="29"/>
      <c r="M65" s="29"/>
      <c r="N65" s="29"/>
      <c r="O65" s="29"/>
      <c r="P65" s="29"/>
      <c r="Q65" s="29">
        <f t="shared" si="5"/>
        <v>20.399999999999999</v>
      </c>
      <c r="R65" s="29">
        <f t="shared" si="6"/>
        <v>20.399999999999999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31" t="s">
        <v>228</v>
      </c>
      <c r="J66" s="31"/>
      <c r="K66" s="31"/>
      <c r="L66" s="31"/>
      <c r="M66" s="31"/>
      <c r="N66" s="31"/>
      <c r="O66" s="31"/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J33:P61 Q55:R56 Q61:R61 E33:H61 F63:P65 I49:I61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22FE-5826-47B6-ACD5-E3099A9320D2}">
  <sheetPr>
    <tabColor rgb="FFFF0000"/>
  </sheetPr>
  <dimension ref="A1:I8"/>
  <sheetViews>
    <sheetView tabSelected="1" zoomScaleNormal="100" zoomScaleSheetLayoutView="130" workbookViewId="0">
      <selection activeCell="D8" sqref="D8"/>
    </sheetView>
  </sheetViews>
  <sheetFormatPr defaultColWidth="9" defaultRowHeight="13.5"/>
  <cols>
    <col min="1" max="1" width="7.625" style="5" customWidth="1"/>
    <col min="2" max="2" width="32.5" style="5" customWidth="1"/>
    <col min="3" max="4" width="10.625" style="5" customWidth="1"/>
    <col min="5" max="5" width="9.5" style="5" customWidth="1"/>
    <col min="6" max="10" width="4.625" style="5" customWidth="1"/>
    <col min="11" max="16" width="9.5" style="5" customWidth="1"/>
    <col min="17" max="16384" width="9" style="5"/>
  </cols>
  <sheetData>
    <row r="1" spans="1:9" ht="29.25" customHeight="1">
      <c r="A1" s="73" t="s">
        <v>231</v>
      </c>
      <c r="B1" s="72" t="s">
        <v>207</v>
      </c>
      <c r="C1" s="66"/>
      <c r="D1" s="66" t="s">
        <v>201</v>
      </c>
    </row>
    <row r="2" spans="1:9" ht="42" customHeight="1">
      <c r="A2" s="80" t="s">
        <v>143</v>
      </c>
      <c r="B2" s="47" t="s">
        <v>190</v>
      </c>
      <c r="C2" s="69" t="s">
        <v>198</v>
      </c>
      <c r="D2" s="69" t="s">
        <v>199</v>
      </c>
    </row>
    <row r="3" spans="1:9" ht="35.1" customHeight="1">
      <c r="A3" s="81"/>
      <c r="B3" s="7" t="s">
        <v>197</v>
      </c>
      <c r="C3" s="70" t="s">
        <v>205</v>
      </c>
      <c r="D3" s="70" t="s">
        <v>205</v>
      </c>
    </row>
    <row r="4" spans="1:9" ht="35.25" customHeight="1">
      <c r="A4" s="7">
        <v>1</v>
      </c>
      <c r="B4" s="2" t="s">
        <v>200</v>
      </c>
      <c r="C4" s="71">
        <v>44671</v>
      </c>
      <c r="D4" s="71">
        <v>44853</v>
      </c>
      <c r="F4" s="65"/>
      <c r="G4" s="65"/>
      <c r="H4" s="65"/>
      <c r="I4" s="65"/>
    </row>
    <row r="5" spans="1:9" ht="50.1" customHeight="1">
      <c r="A5" s="84" t="s">
        <v>229</v>
      </c>
      <c r="B5" s="83"/>
      <c r="C5" s="76">
        <v>8</v>
      </c>
      <c r="D5" s="76">
        <v>8</v>
      </c>
      <c r="F5" s="65"/>
      <c r="G5" s="65"/>
      <c r="H5" s="65"/>
      <c r="I5" s="65"/>
    </row>
    <row r="6" spans="1:9" ht="50.1" customHeight="1">
      <c r="A6" s="82" t="s">
        <v>230</v>
      </c>
      <c r="B6" s="83"/>
      <c r="C6" s="76">
        <v>0</v>
      </c>
      <c r="D6" s="76">
        <v>0</v>
      </c>
    </row>
    <row r="7" spans="1:9">
      <c r="A7" s="5" t="s">
        <v>223</v>
      </c>
    </row>
    <row r="8" spans="1:9">
      <c r="A8" s="5" t="s">
        <v>224</v>
      </c>
    </row>
  </sheetData>
  <mergeCells count="3">
    <mergeCell ref="A2:A3"/>
    <mergeCell ref="A6:B6"/>
    <mergeCell ref="A5:B5"/>
  </mergeCells>
  <phoneticPr fontId="1"/>
  <dataValidations count="1">
    <dataValidation imeMode="off" allowBlank="1" showInputMessage="1" showErrorMessage="1" sqref="C5:D6" xr:uid="{64C443C7-38E3-4B30-97CF-83A1F5DE1713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八幡沢・第６</vt:lpstr>
      <vt:lpstr>棚倉受水池</vt:lpstr>
      <vt:lpstr>第５給水栓</vt:lpstr>
      <vt:lpstr>山岡</vt:lpstr>
      <vt:lpstr>高野西部</vt:lpstr>
      <vt:lpstr>瀬ヶ野</vt:lpstr>
      <vt:lpstr>戸中川前</vt:lpstr>
      <vt:lpstr>戸中高内</vt:lpstr>
      <vt:lpstr>職員保菌検査</vt:lpstr>
      <vt:lpstr>山岡使用開始届５１項目</vt:lpstr>
      <vt:lpstr>戸中高内!Print_Area</vt:lpstr>
      <vt:lpstr>戸中川前!Print_Area</vt:lpstr>
      <vt:lpstr>高野西部!Print_Area</vt:lpstr>
      <vt:lpstr>山岡!Print_Area</vt:lpstr>
      <vt:lpstr>山岡使用開始届５１項目!Print_Area</vt:lpstr>
      <vt:lpstr>職員保菌検査!Print_Area</vt:lpstr>
      <vt:lpstr>瀬ヶ野!Print_Area</vt:lpstr>
      <vt:lpstr>第５給水栓!Print_Area</vt:lpstr>
      <vt:lpstr>棚倉受水池!Print_Area</vt:lpstr>
      <vt:lpstr>八幡沢・第６!Print_Area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2023-03-29T08:18:56Z</dcterms:modified>
</cp:coreProperties>
</file>