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C72808C6-F3E1-45E0-B5FD-3A0D798EC4E5}" xr6:coauthVersionLast="47" xr6:coauthVersionMax="47" xr10:uidLastSave="{00000000-0000-0000-0000-000000000000}"/>
  <bookViews>
    <workbookView xWindow="-120" yWindow="-120" windowWidth="20730" windowHeight="11160" tabRatio="929" activeTab="7" xr2:uid="{00000000-000D-0000-FFFF-FFFF00000000}"/>
  </bookViews>
  <sheets>
    <sheet name="八幡沢・第６" sheetId="1" r:id="rId1"/>
    <sheet name="棚倉受水池" sheetId="10" r:id="rId2"/>
    <sheet name="第５給水栓" sheetId="8" r:id="rId3"/>
    <sheet name="山岡" sheetId="11" r:id="rId4"/>
    <sheet name="高野西部" sheetId="12" r:id="rId5"/>
    <sheet name="瀬ヶ野" sheetId="13" r:id="rId6"/>
    <sheet name="戸中川前" sheetId="14" r:id="rId7"/>
    <sheet name="戸中高内" sheetId="15" r:id="rId8"/>
    <sheet name="職員保菌検査" sheetId="18" r:id="rId9"/>
    <sheet name="山岡使用開始届５１項目" sheetId="16" state="hidden" r:id="rId10"/>
  </sheets>
  <definedNames>
    <definedName name="_xlnm._FilterDatabase" localSheetId="7" hidden="1">戸中高内!$E$33:$P$65</definedName>
    <definedName name="_xlnm._FilterDatabase" localSheetId="6" hidden="1">戸中川前!$E$33:$P$65</definedName>
    <definedName name="_xlnm._FilterDatabase" localSheetId="4" hidden="1">高野西部!$E$33:$P$65</definedName>
    <definedName name="_xlnm._FilterDatabase" localSheetId="3" hidden="1">山岡!$E$33:$P$65</definedName>
    <definedName name="_xlnm._FilterDatabase" localSheetId="9" hidden="1">山岡使用開始届５１項目!$E$33:$R$65</definedName>
    <definedName name="_xlnm._FilterDatabase" localSheetId="8" hidden="1">職員保菌検査!#REF!</definedName>
    <definedName name="_xlnm._FilterDatabase" localSheetId="5" hidden="1">瀬ヶ野!$E$33:$P$65</definedName>
    <definedName name="_xlnm._FilterDatabase" localSheetId="2" hidden="1">第５給水栓!$E$33:$P$65</definedName>
    <definedName name="_xlnm._FilterDatabase" localSheetId="1" hidden="1">棚倉受水池!$E$33:$P$65</definedName>
    <definedName name="_xlnm._FilterDatabase" localSheetId="0" hidden="1">八幡沢・第６!$E$33:$P$67</definedName>
    <definedName name="_xlnm.Print_Area" localSheetId="7">戸中高内!$A$2:$P$66</definedName>
    <definedName name="_xlnm.Print_Area" localSheetId="6">戸中川前!$A$2:$P$66</definedName>
    <definedName name="_xlnm.Print_Area" localSheetId="4">高野西部!$A$2:$P$133</definedName>
    <definedName name="_xlnm.Print_Area" localSheetId="3">山岡!$A$2:$P$133</definedName>
    <definedName name="_xlnm.Print_Area" localSheetId="9">山岡使用開始届５１項目!$A$2:$R$67</definedName>
    <definedName name="_xlnm.Print_Area" localSheetId="8">職員保菌検査!$A$1:$H$9</definedName>
    <definedName name="_xlnm.Print_Area" localSheetId="5">瀬ヶ野!$A$2:$P$133</definedName>
    <definedName name="_xlnm.Print_Area" localSheetId="2">第５給水栓!$A$2:$P$200</definedName>
    <definedName name="_xlnm.Print_Area" localSheetId="1">棚倉受水池!$A$2:$P$66</definedName>
    <definedName name="_xlnm.Print_Area" localSheetId="0">八幡沢・第６!$A$2:$P$336</definedName>
  </definedNames>
  <calcPr calcId="191029"/>
</workbook>
</file>

<file path=xl/calcChain.xml><?xml version="1.0" encoding="utf-8"?>
<calcChain xmlns="http://schemas.openxmlformats.org/spreadsheetml/2006/main">
  <c r="G62" i="12" l="1"/>
  <c r="K129" i="8"/>
  <c r="J66" i="8" l="1"/>
  <c r="J133" i="8" s="1"/>
  <c r="J200" i="8" s="1"/>
  <c r="K66" i="8"/>
  <c r="K133" i="8" s="1"/>
  <c r="K200" i="8" s="1"/>
  <c r="L66" i="8"/>
  <c r="L133" i="8" s="1"/>
  <c r="L200" i="8" s="1"/>
  <c r="M66" i="8"/>
  <c r="M133" i="8" s="1"/>
  <c r="M200" i="8" s="1"/>
  <c r="N66" i="8"/>
  <c r="N133" i="8" s="1"/>
  <c r="N200" i="8" s="1"/>
  <c r="O66" i="8"/>
  <c r="O133" i="8" s="1"/>
  <c r="O200" i="8" s="1"/>
  <c r="P66" i="8"/>
  <c r="P133" i="8" s="1"/>
  <c r="P200" i="8" s="1"/>
  <c r="K196" i="8"/>
  <c r="F66" i="13"/>
  <c r="G66" i="13"/>
  <c r="H66" i="13"/>
  <c r="I66" i="13"/>
  <c r="J66" i="13"/>
  <c r="K66" i="13"/>
  <c r="L66" i="13"/>
  <c r="M66" i="13"/>
  <c r="N66" i="13"/>
  <c r="O66" i="13"/>
  <c r="P66" i="13"/>
  <c r="E66" i="13"/>
  <c r="F66" i="12"/>
  <c r="G66" i="12"/>
  <c r="H66" i="12"/>
  <c r="I66" i="12"/>
  <c r="J66" i="12"/>
  <c r="K66" i="12"/>
  <c r="L66" i="12"/>
  <c r="M66" i="12"/>
  <c r="N66" i="12"/>
  <c r="O66" i="12"/>
  <c r="P66" i="12"/>
  <c r="F66" i="11"/>
  <c r="G66" i="11"/>
  <c r="H66" i="11"/>
  <c r="I66" i="11"/>
  <c r="J66" i="11"/>
  <c r="K66" i="11"/>
  <c r="L66" i="11"/>
  <c r="M66" i="11"/>
  <c r="E202" i="1"/>
  <c r="E62" i="8"/>
  <c r="E66" i="10"/>
  <c r="I66" i="8" l="1"/>
  <c r="I133" i="8" s="1"/>
  <c r="I200" i="8" s="1"/>
  <c r="K135" i="8"/>
  <c r="K271" i="1" l="1"/>
  <c r="K204" i="1"/>
  <c r="K135" i="1"/>
  <c r="K269" i="1" s="1"/>
  <c r="K336" i="1" s="1"/>
  <c r="K131" i="1"/>
  <c r="K198" i="1" s="1"/>
  <c r="K265" i="1" s="1"/>
  <c r="K332" i="1" s="1"/>
  <c r="K70" i="1"/>
  <c r="I68" i="12" l="1"/>
  <c r="I2" i="14"/>
  <c r="I62" i="13"/>
  <c r="I62" i="12"/>
  <c r="H66" i="8" l="1"/>
  <c r="H133" i="8" s="1"/>
  <c r="H200" i="8" s="1"/>
  <c r="G66" i="8" l="1"/>
  <c r="G133" i="8" s="1"/>
  <c r="G200" i="8" s="1"/>
  <c r="E66" i="8" l="1"/>
  <c r="E133" i="8" s="1"/>
  <c r="E200" i="8" s="1"/>
  <c r="E135" i="8" l="1"/>
  <c r="E68" i="8"/>
  <c r="E129" i="8"/>
  <c r="E196" i="8" s="1"/>
  <c r="E271" i="1"/>
  <c r="E204" i="1"/>
  <c r="E137" i="1"/>
  <c r="E135" i="1"/>
  <c r="E269" i="1" s="1"/>
  <c r="E131" i="1"/>
  <c r="E198" i="1" s="1"/>
  <c r="E265" i="1" s="1"/>
  <c r="E70" i="1"/>
  <c r="G135" i="1" l="1"/>
  <c r="H135" i="1"/>
  <c r="I135" i="1"/>
  <c r="L62" i="12" l="1"/>
  <c r="L68" i="12"/>
  <c r="L68" i="11"/>
  <c r="H68" i="8" l="1"/>
  <c r="G66" i="10" l="1"/>
  <c r="F62" i="13" l="1"/>
  <c r="G62" i="13"/>
  <c r="H62" i="13"/>
  <c r="J62" i="13"/>
  <c r="K62" i="13"/>
  <c r="L62" i="13"/>
  <c r="M62" i="13"/>
  <c r="N62" i="13"/>
  <c r="O62" i="13"/>
  <c r="P62" i="13"/>
  <c r="F62" i="12"/>
  <c r="H62" i="12"/>
  <c r="J62" i="12"/>
  <c r="K62" i="12"/>
  <c r="M62" i="12"/>
  <c r="N62" i="12"/>
  <c r="O62" i="12"/>
  <c r="P62" i="12"/>
  <c r="P66" i="10"/>
  <c r="H66" i="10"/>
  <c r="F66" i="10"/>
  <c r="G269" i="1"/>
  <c r="G336" i="1" s="1"/>
  <c r="I269" i="1"/>
  <c r="F135" i="1"/>
  <c r="F269" i="1" s="1"/>
  <c r="F336" i="1" s="1"/>
  <c r="J135" i="1"/>
  <c r="J269" i="1" s="1"/>
  <c r="J336" i="1" s="1"/>
  <c r="L135" i="1"/>
  <c r="M135" i="1"/>
  <c r="N135" i="1"/>
  <c r="O135" i="1"/>
  <c r="P135" i="1"/>
  <c r="P202" i="1" s="1"/>
  <c r="P269" i="1" s="1"/>
  <c r="P336" i="1" s="1"/>
  <c r="N66" i="11"/>
  <c r="O202" i="1" l="1"/>
  <c r="O269" i="1" s="1"/>
  <c r="O336" i="1" s="1"/>
  <c r="N202" i="1"/>
  <c r="N269" i="1" s="1"/>
  <c r="N336" i="1" s="1"/>
  <c r="M202" i="1"/>
  <c r="M269" i="1" s="1"/>
  <c r="M336" i="1" s="1"/>
  <c r="L269" i="1"/>
  <c r="L336" i="1" s="1"/>
  <c r="H269" i="1"/>
  <c r="H336" i="1" s="1"/>
  <c r="P131" i="1"/>
  <c r="P129" i="8"/>
  <c r="P196" i="8" s="1"/>
  <c r="I68" i="13" l="1"/>
  <c r="O66" i="14" l="1"/>
  <c r="E66" i="12"/>
  <c r="P66" i="11"/>
  <c r="O66" i="11"/>
  <c r="E66" i="11"/>
  <c r="F66" i="8"/>
  <c r="F133" i="8" s="1"/>
  <c r="F200" i="8" s="1"/>
  <c r="E336" i="1"/>
  <c r="P62" i="10"/>
  <c r="O62" i="10"/>
  <c r="N62" i="10"/>
  <c r="M62" i="10"/>
  <c r="O129" i="8"/>
  <c r="O196" i="8" s="1"/>
  <c r="N129" i="8"/>
  <c r="N196" i="8" s="1"/>
  <c r="M129" i="8"/>
  <c r="M196" i="8" s="1"/>
  <c r="L129" i="8"/>
  <c r="L196" i="8" s="1"/>
  <c r="J129" i="8"/>
  <c r="J196" i="8" s="1"/>
  <c r="I129" i="8"/>
  <c r="I196" i="8" s="1"/>
  <c r="H129" i="8"/>
  <c r="H196" i="8" s="1"/>
  <c r="G129" i="8"/>
  <c r="G196" i="8" s="1"/>
  <c r="F129" i="8"/>
  <c r="F196" i="8" s="1"/>
  <c r="E62" i="11"/>
  <c r="E62" i="12"/>
  <c r="I62" i="15"/>
  <c r="O62" i="14"/>
  <c r="E62" i="13"/>
  <c r="E332" i="1"/>
  <c r="P198" i="1"/>
  <c r="P265" i="1" s="1"/>
  <c r="P332" i="1" s="1"/>
  <c r="G131" i="1"/>
  <c r="G198" i="1" s="1"/>
  <c r="G265" i="1" s="1"/>
  <c r="G332" i="1" s="1"/>
  <c r="H131" i="1"/>
  <c r="H198" i="1" s="1"/>
  <c r="H265" i="1" s="1"/>
  <c r="H332" i="1" s="1"/>
  <c r="I131" i="1"/>
  <c r="I198" i="1" s="1"/>
  <c r="I265" i="1" s="1"/>
  <c r="I332" i="1" s="1"/>
  <c r="J131" i="1"/>
  <c r="J198" i="1" s="1"/>
  <c r="J265" i="1" s="1"/>
  <c r="J332" i="1" s="1"/>
  <c r="L131" i="1"/>
  <c r="L198" i="1" s="1"/>
  <c r="L265" i="1" s="1"/>
  <c r="L332" i="1" s="1"/>
  <c r="M131" i="1"/>
  <c r="M198" i="1" s="1"/>
  <c r="M265" i="1" s="1"/>
  <c r="M332" i="1" s="1"/>
  <c r="N131" i="1"/>
  <c r="N198" i="1" s="1"/>
  <c r="N265" i="1" s="1"/>
  <c r="N332" i="1" s="1"/>
  <c r="O131" i="1"/>
  <c r="O198" i="1" s="1"/>
  <c r="O265" i="1" s="1"/>
  <c r="O332" i="1" s="1"/>
  <c r="F131" i="1"/>
  <c r="F198" i="1" l="1"/>
  <c r="F265" i="1" s="1"/>
  <c r="F332" i="1" s="1"/>
  <c r="Q60" i="16"/>
  <c r="R59" i="16"/>
  <c r="Q59" i="16"/>
  <c r="R58" i="16"/>
  <c r="Q58" i="16"/>
  <c r="R57" i="16"/>
  <c r="Q57" i="16"/>
  <c r="R60" i="16"/>
  <c r="R63" i="16"/>
  <c r="Q63" i="16"/>
  <c r="R54" i="16"/>
  <c r="Q54" i="16"/>
  <c r="R53" i="16"/>
  <c r="Q53" i="16"/>
  <c r="R52" i="16"/>
  <c r="Q52" i="16"/>
  <c r="R51" i="16"/>
  <c r="Q51" i="16"/>
  <c r="R50" i="16"/>
  <c r="Q50" i="16"/>
  <c r="R49" i="16"/>
  <c r="Q49" i="16"/>
  <c r="R48" i="16"/>
  <c r="Q48" i="16"/>
  <c r="R47" i="16"/>
  <c r="Q47" i="16"/>
  <c r="R46" i="16"/>
  <c r="Q46" i="16"/>
  <c r="R45" i="16"/>
  <c r="Q45" i="16"/>
  <c r="R44" i="16"/>
  <c r="Q44" i="16"/>
  <c r="R43" i="16"/>
  <c r="Q43" i="16"/>
  <c r="R42" i="16"/>
  <c r="Q42" i="16"/>
  <c r="R41" i="16"/>
  <c r="Q41" i="16"/>
  <c r="R40" i="16"/>
  <c r="Q40" i="16"/>
  <c r="R39" i="16"/>
  <c r="Q39" i="16"/>
  <c r="R38" i="16"/>
  <c r="Q38" i="16"/>
  <c r="R37" i="16"/>
  <c r="Q37" i="16"/>
  <c r="R36" i="16"/>
  <c r="Q36" i="16"/>
  <c r="R35" i="16"/>
  <c r="Q35" i="16"/>
  <c r="R34" i="16"/>
  <c r="Q34" i="16"/>
  <c r="R33" i="16"/>
  <c r="Q33" i="16"/>
  <c r="R32" i="16"/>
  <c r="Q32" i="16"/>
  <c r="R31" i="16"/>
  <c r="Q31" i="16"/>
  <c r="R30" i="16"/>
  <c r="Q30" i="16"/>
  <c r="R29" i="16"/>
  <c r="Q29" i="16"/>
  <c r="R28" i="16"/>
  <c r="Q28" i="16"/>
  <c r="R27" i="16"/>
  <c r="Q27" i="16"/>
  <c r="R26" i="16"/>
  <c r="Q26" i="16"/>
  <c r="R25" i="16"/>
  <c r="Q25" i="16"/>
  <c r="R24" i="16"/>
  <c r="Q24" i="16"/>
  <c r="R23" i="16"/>
  <c r="Q23" i="16"/>
  <c r="R22" i="16"/>
  <c r="Q22" i="16"/>
  <c r="R21" i="16"/>
  <c r="Q21" i="16"/>
  <c r="R20" i="16"/>
  <c r="Q20" i="16"/>
  <c r="R19" i="16"/>
  <c r="Q19" i="16"/>
  <c r="R18" i="16"/>
  <c r="Q18" i="16"/>
  <c r="R17" i="16"/>
  <c r="Q17" i="16"/>
  <c r="R16" i="16"/>
  <c r="Q16" i="16"/>
  <c r="R15" i="16"/>
  <c r="Q15" i="16"/>
  <c r="R14" i="16"/>
  <c r="Q14" i="16"/>
  <c r="R13" i="16"/>
  <c r="Q13" i="16"/>
  <c r="R12" i="16"/>
  <c r="Q12" i="16"/>
  <c r="R11" i="16"/>
  <c r="Q11" i="16"/>
  <c r="R10" i="16"/>
  <c r="Q10" i="16"/>
  <c r="R9" i="16"/>
  <c r="Q9" i="16"/>
  <c r="R8" i="16"/>
  <c r="Q8" i="16"/>
  <c r="R7" i="16"/>
  <c r="Q7" i="16"/>
  <c r="R6" i="16"/>
  <c r="Q6" i="16"/>
  <c r="R5" i="16"/>
  <c r="Q5" i="16"/>
  <c r="R4" i="16"/>
  <c r="Q4" i="16"/>
  <c r="Q2" i="16" s="1"/>
  <c r="R2" i="16"/>
  <c r="P2" i="16"/>
  <c r="O2" i="16"/>
  <c r="N2" i="16"/>
  <c r="M2" i="16"/>
  <c r="L2" i="16"/>
  <c r="K2" i="16"/>
  <c r="J2" i="16"/>
  <c r="I2" i="16"/>
  <c r="H2" i="16"/>
  <c r="G2" i="16"/>
  <c r="F2" i="16"/>
  <c r="E2" i="16"/>
  <c r="P2" i="15"/>
  <c r="O2" i="15"/>
  <c r="N2" i="15"/>
  <c r="M2" i="15"/>
  <c r="L2" i="15"/>
  <c r="K2" i="15"/>
  <c r="J2" i="15"/>
  <c r="I2" i="15"/>
  <c r="H2" i="15"/>
  <c r="G2" i="15"/>
  <c r="F2" i="15"/>
  <c r="E2" i="15"/>
  <c r="P2" i="14"/>
  <c r="O2" i="14"/>
  <c r="N2" i="14"/>
  <c r="M2" i="14"/>
  <c r="L2" i="14"/>
  <c r="K2" i="14"/>
  <c r="J2" i="14"/>
  <c r="H2" i="14"/>
  <c r="G2" i="14"/>
  <c r="F2" i="14"/>
  <c r="E2" i="14"/>
  <c r="P68" i="13"/>
  <c r="O68" i="13"/>
  <c r="N68" i="13"/>
  <c r="M68" i="13"/>
  <c r="L68" i="13"/>
  <c r="K68" i="13"/>
  <c r="J68" i="13"/>
  <c r="H68" i="13"/>
  <c r="G68" i="13"/>
  <c r="F68" i="13"/>
  <c r="E68" i="13"/>
  <c r="P2" i="13"/>
  <c r="O2" i="13"/>
  <c r="N2" i="13"/>
  <c r="M2" i="13"/>
  <c r="L2" i="13"/>
  <c r="K2" i="13"/>
  <c r="J2" i="13"/>
  <c r="I2" i="13"/>
  <c r="H2" i="13"/>
  <c r="G2" i="13"/>
  <c r="F2" i="13"/>
  <c r="E2" i="13"/>
  <c r="P68" i="12"/>
  <c r="O68" i="12"/>
  <c r="N68" i="12"/>
  <c r="M68" i="12"/>
  <c r="K68" i="12"/>
  <c r="J68" i="12"/>
  <c r="H68" i="12"/>
  <c r="G68" i="12"/>
  <c r="F68" i="12"/>
  <c r="E68" i="12"/>
  <c r="P2" i="12"/>
  <c r="O2" i="12"/>
  <c r="N2" i="12"/>
  <c r="M2" i="12"/>
  <c r="L2" i="12"/>
  <c r="K2" i="12"/>
  <c r="J2" i="12"/>
  <c r="I2" i="12"/>
  <c r="H2" i="12"/>
  <c r="G2" i="12"/>
  <c r="F2" i="12"/>
  <c r="E2" i="12"/>
  <c r="P68" i="11"/>
  <c r="O68" i="11"/>
  <c r="N68" i="11"/>
  <c r="M68" i="11"/>
  <c r="K68" i="11"/>
  <c r="J68" i="11"/>
  <c r="I68" i="11"/>
  <c r="H68" i="11"/>
  <c r="G68" i="11"/>
  <c r="F68" i="11"/>
  <c r="E68" i="11"/>
  <c r="P2" i="11"/>
  <c r="O2" i="11"/>
  <c r="N2" i="11"/>
  <c r="M2" i="11"/>
  <c r="L2" i="11"/>
  <c r="K2" i="11"/>
  <c r="J2" i="11"/>
  <c r="I2" i="11"/>
  <c r="H2" i="11"/>
  <c r="G2" i="11"/>
  <c r="F2" i="11"/>
  <c r="E2" i="11"/>
  <c r="P135" i="8"/>
  <c r="O135" i="8"/>
  <c r="N135" i="8"/>
  <c r="M135" i="8"/>
  <c r="L135" i="8"/>
  <c r="J135" i="8"/>
  <c r="I135" i="8"/>
  <c r="H135" i="8"/>
  <c r="G135" i="8"/>
  <c r="F135" i="8"/>
  <c r="P68" i="8"/>
  <c r="O68" i="8"/>
  <c r="N68" i="8"/>
  <c r="M68" i="8"/>
  <c r="L68" i="8"/>
  <c r="J68" i="8"/>
  <c r="I68" i="8"/>
  <c r="G68" i="8"/>
  <c r="F68" i="8"/>
  <c r="P2" i="8"/>
  <c r="O2" i="8"/>
  <c r="N2" i="8"/>
  <c r="M2" i="8"/>
  <c r="L2" i="8"/>
  <c r="J2" i="8"/>
  <c r="I2" i="8"/>
  <c r="H2" i="8"/>
  <c r="G2" i="8"/>
  <c r="F2" i="8"/>
  <c r="E2" i="8"/>
  <c r="P2" i="10"/>
  <c r="O2" i="10"/>
  <c r="N2" i="10"/>
  <c r="M2" i="10"/>
  <c r="L2" i="10"/>
  <c r="K2" i="10"/>
  <c r="J2" i="10"/>
  <c r="I2" i="10"/>
  <c r="H2" i="10"/>
  <c r="G2" i="10"/>
  <c r="F2" i="10"/>
  <c r="E2" i="10"/>
  <c r="P271" i="1"/>
  <c r="O271" i="1"/>
  <c r="N271" i="1"/>
  <c r="M271" i="1"/>
  <c r="L271" i="1"/>
  <c r="J271" i="1"/>
  <c r="I271" i="1"/>
  <c r="H271" i="1"/>
  <c r="G271" i="1"/>
  <c r="F271" i="1"/>
  <c r="P204" i="1"/>
  <c r="O204" i="1"/>
  <c r="N204" i="1"/>
  <c r="M204" i="1"/>
  <c r="L204" i="1"/>
  <c r="J204" i="1"/>
  <c r="I204" i="1"/>
  <c r="H204" i="1"/>
  <c r="G204" i="1"/>
  <c r="F204" i="1"/>
  <c r="P137" i="1"/>
  <c r="O137" i="1"/>
  <c r="N137" i="1"/>
  <c r="M137" i="1"/>
  <c r="L137" i="1"/>
  <c r="I137" i="1"/>
  <c r="H137" i="1"/>
  <c r="G137" i="1"/>
  <c r="F137" i="1"/>
  <c r="P70" i="1"/>
  <c r="O70" i="1"/>
  <c r="N70" i="1"/>
  <c r="M70" i="1"/>
  <c r="L70" i="1"/>
  <c r="J70" i="1"/>
  <c r="I70" i="1"/>
  <c r="H70" i="1"/>
  <c r="G70" i="1"/>
  <c r="F70" i="1"/>
  <c r="P2" i="1"/>
  <c r="O2" i="1"/>
  <c r="N2" i="1"/>
  <c r="M2" i="1"/>
  <c r="L2" i="1"/>
  <c r="K2" i="1"/>
  <c r="J2" i="1"/>
  <c r="I2" i="1"/>
  <c r="H2" i="1"/>
  <c r="G2" i="1"/>
  <c r="F2" i="1"/>
  <c r="E2" i="1"/>
  <c r="R65" i="16"/>
  <c r="Q65" i="16"/>
  <c r="R64" i="16"/>
  <c r="Q6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71" authorId="0" shapeId="0" xr:uid="{A868EE05-839D-4532-B9E8-8B74126DAA8E}">
      <text>
        <r>
          <rPr>
            <b/>
            <sz val="9"/>
            <color indexed="81"/>
            <rFont val="MS P ゴシック"/>
            <family val="3"/>
            <charset val="128"/>
          </rPr>
          <t>分析センターの表記では
「第６水源　取水場」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72C8F478-2EC4-40CC-A32B-1E13C8FEC2A8}">
      <text>
        <r>
          <rPr>
            <b/>
            <sz val="9"/>
            <color indexed="81"/>
            <rFont val="MS P ゴシック"/>
            <family val="3"/>
            <charset val="128"/>
          </rPr>
          <t>修明高校の上台農場で、受水池の検査結果を知りたいと年に１回ほど問い合わせ来る予定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8" authorId="0" shapeId="0" xr:uid="{32C826C1-8E7E-412D-81C4-777E4584AA59}">
      <text>
        <r>
          <rPr>
            <b/>
            <sz val="9"/>
            <color indexed="81"/>
            <rFont val="MS P ゴシック"/>
            <family val="3"/>
            <charset val="128"/>
          </rPr>
          <t>分析センターの表記では
「第５水源　取水場№１」</t>
        </r>
      </text>
    </comment>
    <comment ref="B135" authorId="0" shapeId="0" xr:uid="{66758AA4-9B88-4C4A-8E99-1C039581102B}">
      <text>
        <r>
          <rPr>
            <b/>
            <sz val="9"/>
            <color indexed="81"/>
            <rFont val="MS P ゴシック"/>
            <family val="3"/>
            <charset val="128"/>
          </rPr>
          <t>分析センターの表記では
「第５水源　取水場№２」</t>
        </r>
      </text>
    </comment>
  </commentList>
</comments>
</file>

<file path=xl/sharedStrings.xml><?xml version="1.0" encoding="utf-8"?>
<sst xmlns="http://schemas.openxmlformats.org/spreadsheetml/2006/main" count="2656" uniqueCount="243">
  <si>
    <t>一般細菌</t>
    <rPh sb="0" eb="2">
      <t>イッパン</t>
    </rPh>
    <rPh sb="2" eb="4">
      <t>サイキン</t>
    </rPh>
    <phoneticPr fontId="2"/>
  </si>
  <si>
    <t>大腸菌</t>
    <rPh sb="0" eb="3">
      <t>ダイチョウキン</t>
    </rPh>
    <phoneticPr fontId="2"/>
  </si>
  <si>
    <t>検出されないこと</t>
  </si>
  <si>
    <t>カドミウム及びその化合物</t>
    <rPh sb="5" eb="6">
      <t>オヨ</t>
    </rPh>
    <rPh sb="9" eb="12">
      <t>カゴウブツ</t>
    </rPh>
    <phoneticPr fontId="2"/>
  </si>
  <si>
    <t>水銀及びその化合物</t>
    <rPh sb="0" eb="2">
      <t>スイギン</t>
    </rPh>
    <rPh sb="2" eb="3">
      <t>オヨ</t>
    </rPh>
    <rPh sb="6" eb="9">
      <t>カゴウブツ</t>
    </rPh>
    <phoneticPr fontId="2"/>
  </si>
  <si>
    <t>セレン及びその化合物</t>
    <rPh sb="3" eb="4">
      <t>オヨ</t>
    </rPh>
    <rPh sb="7" eb="10">
      <t>カゴウブツ</t>
    </rPh>
    <phoneticPr fontId="2"/>
  </si>
  <si>
    <t>鉛及びその化合物</t>
    <rPh sb="0" eb="1">
      <t>ナマリ</t>
    </rPh>
    <rPh sb="1" eb="2">
      <t>オヨ</t>
    </rPh>
    <rPh sb="5" eb="8">
      <t>カゴウブツ</t>
    </rPh>
    <phoneticPr fontId="2"/>
  </si>
  <si>
    <t>ヒ素及びその化合物</t>
    <rPh sb="1" eb="2">
      <t>ソ</t>
    </rPh>
    <rPh sb="2" eb="3">
      <t>オヨ</t>
    </rPh>
    <rPh sb="6" eb="9">
      <t>カゴウブツ</t>
    </rPh>
    <phoneticPr fontId="2"/>
  </si>
  <si>
    <t>六価クロム化合物</t>
    <rPh sb="0" eb="1">
      <t>ロク</t>
    </rPh>
    <rPh sb="1" eb="2">
      <t>アタイ</t>
    </rPh>
    <rPh sb="5" eb="8">
      <t>カゴウブツ</t>
    </rPh>
    <phoneticPr fontId="2"/>
  </si>
  <si>
    <t>亜硝酸態窒素</t>
    <rPh sb="0" eb="3">
      <t>アショウサン</t>
    </rPh>
    <rPh sb="3" eb="4">
      <t>タイ</t>
    </rPh>
    <rPh sb="4" eb="6">
      <t>チッソ</t>
    </rPh>
    <phoneticPr fontId="2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</si>
  <si>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2"/>
  </si>
  <si>
    <t>硝酸態窒素及び亜硝酸態窒素</t>
    <rPh sb="0" eb="2">
      <t>ショウサン</t>
    </rPh>
    <rPh sb="2" eb="3">
      <t>タイ</t>
    </rPh>
    <rPh sb="3" eb="5">
      <t>チッソ</t>
    </rPh>
    <rPh sb="5" eb="6">
      <t>オヨ</t>
    </rPh>
    <rPh sb="7" eb="10">
      <t>アショウサン</t>
    </rPh>
    <rPh sb="10" eb="11">
      <t>タイ</t>
    </rPh>
    <rPh sb="11" eb="13">
      <t>チッソ</t>
    </rPh>
    <phoneticPr fontId="2"/>
  </si>
  <si>
    <t>フッ素及びその化合物</t>
    <rPh sb="2" eb="3">
      <t>ソ</t>
    </rPh>
    <rPh sb="3" eb="4">
      <t>オヨ</t>
    </rPh>
    <rPh sb="7" eb="10">
      <t>カゴウブツ</t>
    </rPh>
    <phoneticPr fontId="2"/>
  </si>
  <si>
    <t>ホウ素及びその化合物</t>
    <rPh sb="2" eb="3">
      <t>ソ</t>
    </rPh>
    <rPh sb="3" eb="4">
      <t>オヨ</t>
    </rPh>
    <rPh sb="7" eb="10">
      <t>カゴウブツ</t>
    </rPh>
    <phoneticPr fontId="2"/>
  </si>
  <si>
    <t>四塩化炭素</t>
    <rPh sb="0" eb="1">
      <t>４</t>
    </rPh>
    <rPh sb="1" eb="3">
      <t>エンカ</t>
    </rPh>
    <rPh sb="3" eb="5">
      <t>タンソ</t>
    </rPh>
    <phoneticPr fontId="2"/>
  </si>
  <si>
    <t>１，４－ジオキサン</t>
    <phoneticPr fontId="2"/>
  </si>
  <si>
    <t>（シス及びトランス）-1.2-ジクロロエチレン</t>
    <rPh sb="3" eb="4">
      <t>オヨ</t>
    </rPh>
    <phoneticPr fontId="2"/>
  </si>
  <si>
    <t>ジクロロメタン</t>
    <phoneticPr fontId="2"/>
  </si>
  <si>
    <t>塩素酸</t>
    <rPh sb="0" eb="2">
      <t>エンソ</t>
    </rPh>
    <rPh sb="2" eb="3">
      <t>サン</t>
    </rPh>
    <phoneticPr fontId="2"/>
  </si>
  <si>
    <t>クロロ酢酸</t>
    <rPh sb="3" eb="5">
      <t>サクサン</t>
    </rPh>
    <phoneticPr fontId="2"/>
  </si>
  <si>
    <t>クロロホルム</t>
    <phoneticPr fontId="2"/>
  </si>
  <si>
    <t>ジクロロ酢酸</t>
    <rPh sb="4" eb="6">
      <t>サクサン</t>
    </rPh>
    <phoneticPr fontId="2"/>
  </si>
  <si>
    <t>臭素酸</t>
    <rPh sb="0" eb="2">
      <t>シュウソ</t>
    </rPh>
    <rPh sb="2" eb="3">
      <t>サン</t>
    </rPh>
    <phoneticPr fontId="2"/>
  </si>
  <si>
    <t>総トリハロメタン</t>
    <rPh sb="0" eb="1">
      <t>ソウ</t>
    </rPh>
    <phoneticPr fontId="2"/>
  </si>
  <si>
    <t>トリクロロ酢酸</t>
    <rPh sb="5" eb="7">
      <t>サクサン</t>
    </rPh>
    <phoneticPr fontId="2"/>
  </si>
  <si>
    <t>ホルムアルデヒド</t>
    <phoneticPr fontId="2"/>
  </si>
  <si>
    <t>亜鉛及びその化合物</t>
    <rPh sb="0" eb="2">
      <t>アエン</t>
    </rPh>
    <rPh sb="2" eb="3">
      <t>オヨ</t>
    </rPh>
    <rPh sb="6" eb="9">
      <t>カゴウブツ</t>
    </rPh>
    <phoneticPr fontId="2"/>
  </si>
  <si>
    <t>アルミニウム及びその化合物</t>
    <rPh sb="6" eb="7">
      <t>オヨ</t>
    </rPh>
    <rPh sb="10" eb="13">
      <t>カゴウブツ</t>
    </rPh>
    <phoneticPr fontId="2"/>
  </si>
  <si>
    <t>鉄及びその化合物</t>
    <rPh sb="0" eb="1">
      <t>テツ</t>
    </rPh>
    <rPh sb="1" eb="2">
      <t>オヨ</t>
    </rPh>
    <rPh sb="5" eb="8">
      <t>カゴウブツ</t>
    </rPh>
    <phoneticPr fontId="2"/>
  </si>
  <si>
    <t>銅及びその化合物</t>
    <rPh sb="0" eb="1">
      <t>ドウ</t>
    </rPh>
    <rPh sb="1" eb="2">
      <t>オヨ</t>
    </rPh>
    <rPh sb="5" eb="8">
      <t>カゴウブツ</t>
    </rPh>
    <phoneticPr fontId="2"/>
  </si>
  <si>
    <t>ナトリウム及びその化合物</t>
    <rPh sb="5" eb="6">
      <t>オヨ</t>
    </rPh>
    <rPh sb="9" eb="12">
      <t>カゴウブツ</t>
    </rPh>
    <phoneticPr fontId="2"/>
  </si>
  <si>
    <t>マンガン及びその化合物</t>
    <rPh sb="4" eb="5">
      <t>オヨ</t>
    </rPh>
    <rPh sb="8" eb="11">
      <t>カゴウブツ</t>
    </rPh>
    <phoneticPr fontId="2"/>
  </si>
  <si>
    <t>塩化物イオン</t>
    <rPh sb="0" eb="3">
      <t>エンカブツ</t>
    </rPh>
    <phoneticPr fontId="2"/>
  </si>
  <si>
    <t>カルシウム、マグネシウム等（硬度）</t>
    <rPh sb="12" eb="13">
      <t>トウ</t>
    </rPh>
    <rPh sb="14" eb="16">
      <t>コウド</t>
    </rPh>
    <phoneticPr fontId="2"/>
  </si>
  <si>
    <t>蒸発残留物</t>
    <rPh sb="0" eb="2">
      <t>ジョウハツ</t>
    </rPh>
    <rPh sb="2" eb="4">
      <t>ザンリュウ</t>
    </rPh>
    <rPh sb="4" eb="5">
      <t>ブツ</t>
    </rPh>
    <phoneticPr fontId="2"/>
  </si>
  <si>
    <t>陰イオン界面活性剤</t>
    <rPh sb="0" eb="1">
      <t>イン</t>
    </rPh>
    <rPh sb="4" eb="6">
      <t>カイメン</t>
    </rPh>
    <rPh sb="6" eb="9">
      <t>カッセイザイ</t>
    </rPh>
    <phoneticPr fontId="2"/>
  </si>
  <si>
    <t>２－メチルイソボルネオール</t>
    <phoneticPr fontId="2"/>
  </si>
  <si>
    <t>非イオン界面活性剤</t>
    <rPh sb="0" eb="1">
      <t>ヒ</t>
    </rPh>
    <rPh sb="4" eb="6">
      <t>カイメン</t>
    </rPh>
    <rPh sb="6" eb="9">
      <t>カッセイザイ</t>
    </rPh>
    <phoneticPr fontId="2"/>
  </si>
  <si>
    <t>フェノール類</t>
    <rPh sb="5" eb="6">
      <t>ルイ</t>
    </rPh>
    <phoneticPr fontId="2"/>
  </si>
  <si>
    <t>有機物（ＴＯＣ）</t>
    <rPh sb="0" eb="3">
      <t>ユウキブツ</t>
    </rPh>
    <phoneticPr fontId="2"/>
  </si>
  <si>
    <t>ｐＨ値</t>
    <rPh sb="2" eb="3">
      <t>チ</t>
    </rPh>
    <phoneticPr fontId="2"/>
  </si>
  <si>
    <t>味</t>
    <rPh sb="0" eb="1">
      <t>アジ</t>
    </rPh>
    <phoneticPr fontId="2"/>
  </si>
  <si>
    <t>異常でないこと</t>
  </si>
  <si>
    <t>臭気</t>
    <rPh sb="0" eb="2">
      <t>シュウキ</t>
    </rPh>
    <phoneticPr fontId="2"/>
  </si>
  <si>
    <t>色度</t>
    <rPh sb="0" eb="1">
      <t>シキ</t>
    </rPh>
    <rPh sb="1" eb="2">
      <t>ド</t>
    </rPh>
    <phoneticPr fontId="2"/>
  </si>
  <si>
    <t>濁度</t>
    <rPh sb="0" eb="1">
      <t>ダク</t>
    </rPh>
    <rPh sb="1" eb="2">
      <t>ド</t>
    </rPh>
    <phoneticPr fontId="2"/>
  </si>
  <si>
    <t>嫌気性芽胞菌</t>
    <rPh sb="0" eb="2">
      <t>ケンキ</t>
    </rPh>
    <rPh sb="2" eb="3">
      <t>セイ</t>
    </rPh>
    <rPh sb="3" eb="4">
      <t>メ</t>
    </rPh>
    <rPh sb="4" eb="5">
      <t>ホウ</t>
    </rPh>
    <rPh sb="5" eb="6">
      <t>キン</t>
    </rPh>
    <phoneticPr fontId="2"/>
  </si>
  <si>
    <t>クリプトスポリジウム（原虫）</t>
    <rPh sb="11" eb="13">
      <t>ゲンチュウ</t>
    </rPh>
    <phoneticPr fontId="2"/>
  </si>
  <si>
    <t>残留塩素</t>
    <rPh sb="0" eb="2">
      <t>ザンリュウ</t>
    </rPh>
    <rPh sb="2" eb="4">
      <t>エンソ</t>
    </rPh>
    <phoneticPr fontId="2"/>
  </si>
  <si>
    <t>㎎/</t>
  </si>
  <si>
    <t>気温</t>
    <rPh sb="0" eb="2">
      <t>キオン</t>
    </rPh>
    <phoneticPr fontId="2"/>
  </si>
  <si>
    <t>℃</t>
  </si>
  <si>
    <t>水温</t>
    <rPh sb="0" eb="2">
      <t>スイオン</t>
    </rPh>
    <phoneticPr fontId="2"/>
  </si>
  <si>
    <t>テトラクロロエチレン</t>
    <phoneticPr fontId="2"/>
  </si>
  <si>
    <t>トリクロロエチレン</t>
    <phoneticPr fontId="2"/>
  </si>
  <si>
    <t>ベンゼン</t>
    <phoneticPr fontId="2"/>
  </si>
  <si>
    <t>ジブロモクロロメタン</t>
    <phoneticPr fontId="2"/>
  </si>
  <si>
    <t>ブロモジクロロメタン</t>
    <phoneticPr fontId="2"/>
  </si>
  <si>
    <t>ブロモホルム</t>
    <phoneticPr fontId="2"/>
  </si>
  <si>
    <t>ジェオスミン</t>
    <phoneticPr fontId="2"/>
  </si>
  <si>
    <t>ジアルジア</t>
    <phoneticPr fontId="2"/>
  </si>
  <si>
    <t>判定</t>
    <rPh sb="0" eb="2">
      <t>ハンテイ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</si>
  <si>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</si>
  <si>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</si>
  <si>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</si>
  <si>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</si>
  <si>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</si>
  <si>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</si>
  <si>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</si>
  <si>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</si>
  <si>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</si>
  <si>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</si>
  <si>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</si>
  <si>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</si>
  <si>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</si>
  <si>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</si>
  <si>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</si>
  <si>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</si>
  <si>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</si>
  <si>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</si>
  <si>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</si>
  <si>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</si>
  <si>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</si>
  <si>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</si>
  <si>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</si>
  <si>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</si>
  <si>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</si>
  <si>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</si>
  <si>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</si>
  <si>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</si>
  <si>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</si>
  <si>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</si>
  <si>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</si>
  <si>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</si>
  <si>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</si>
  <si>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</si>
  <si>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</si>
  <si>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</si>
  <si>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</si>
  <si>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</si>
  <si>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</si>
  <si>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</si>
  <si>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</si>
  <si>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</si>
  <si>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</si>
  <si>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</si>
  <si>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</si>
  <si>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</si>
  <si>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</si>
  <si>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</si>
  <si>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</si>
  <si>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</si>
  <si>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</si>
  <si>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5.8～8.6以下</t>
    <rPh sb="7" eb="9">
      <t>イカ</t>
    </rPh>
    <phoneticPr fontId="3"/>
  </si>
  <si>
    <t>5度以下</t>
    <phoneticPr fontId="1"/>
  </si>
  <si>
    <t>2度以下</t>
    <phoneticPr fontId="1"/>
  </si>
  <si>
    <t>0.05㎎/ｌ以下</t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</si>
  <si>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</si>
  <si>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</si>
  <si>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</si>
  <si>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</si>
  <si>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</si>
  <si>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</si>
  <si>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</si>
  <si>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</si>
  <si>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</si>
  <si>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</si>
  <si>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</si>
  <si>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</si>
  <si>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最大</t>
    <rPh sb="0" eb="2">
      <t>サイダイ</t>
    </rPh>
    <phoneticPr fontId="1"/>
  </si>
  <si>
    <t>最小</t>
    <rPh sb="0" eb="2">
      <t>サイショウ</t>
    </rPh>
    <phoneticPr fontId="1"/>
  </si>
  <si>
    <t>項目名</t>
    <rPh sb="0" eb="2">
      <t>コウモク</t>
    </rPh>
    <rPh sb="2" eb="3">
      <t>メイ</t>
    </rPh>
    <phoneticPr fontId="2"/>
  </si>
  <si>
    <t>基準値</t>
    <rPh sb="0" eb="3">
      <t>キジュンチ</t>
    </rPh>
    <phoneticPr fontId="2"/>
  </si>
  <si>
    <t>下限値</t>
    <rPh sb="0" eb="3">
      <t>カゲンチ</t>
    </rPh>
    <phoneticPr fontId="1"/>
  </si>
  <si>
    <t>検出しない</t>
    <rPh sb="0" eb="2">
      <t>ケンシュツ</t>
    </rPh>
    <phoneticPr fontId="2"/>
  </si>
  <si>
    <t>異常なし</t>
    <rPh sb="0" eb="2">
      <t>イジョウ</t>
    </rPh>
    <phoneticPr fontId="2"/>
  </si>
  <si>
    <t>0.1未満</t>
    <rPh sb="3" eb="5">
      <t>ミマン</t>
    </rPh>
    <phoneticPr fontId="2"/>
  </si>
  <si>
    <t>天候</t>
    <rPh sb="0" eb="2">
      <t>テンコウ</t>
    </rPh>
    <phoneticPr fontId="1"/>
  </si>
  <si>
    <t>採水日</t>
    <rPh sb="0" eb="2">
      <t>サイスイ</t>
    </rPh>
    <rPh sb="2" eb="3">
      <t>ビ</t>
    </rPh>
    <phoneticPr fontId="1"/>
  </si>
  <si>
    <t>項目</t>
    <rPh sb="0" eb="2">
      <t>コウモク</t>
    </rPh>
    <phoneticPr fontId="2"/>
  </si>
  <si>
    <t>-</t>
    <phoneticPr fontId="1"/>
  </si>
  <si>
    <t>適合</t>
    <rPh sb="0" eb="2">
      <t>テキゴウ</t>
    </rPh>
    <phoneticPr fontId="2"/>
  </si>
  <si>
    <t>４月</t>
  </si>
  <si>
    <t>項目
番号</t>
    <rPh sb="0" eb="2">
      <t>コウモク</t>
    </rPh>
    <rPh sb="3" eb="5">
      <t>バンゴウ</t>
    </rPh>
    <phoneticPr fontId="2"/>
  </si>
  <si>
    <t>棚倉受水池（浄水）</t>
    <rPh sb="0" eb="2">
      <t>タナグラ</t>
    </rPh>
    <rPh sb="2" eb="4">
      <t>ジュスイ</t>
    </rPh>
    <rPh sb="4" eb="5">
      <t>チ</t>
    </rPh>
    <rPh sb="6" eb="8">
      <t>ジョウスイ</t>
    </rPh>
    <phoneticPr fontId="1"/>
  </si>
  <si>
    <t>第５水源　１号井戸（原水）</t>
    <rPh sb="0" eb="1">
      <t>ダイ</t>
    </rPh>
    <rPh sb="2" eb="4">
      <t>スイゲン</t>
    </rPh>
    <rPh sb="6" eb="7">
      <t>ゴウ</t>
    </rPh>
    <rPh sb="7" eb="9">
      <t>イド</t>
    </rPh>
    <rPh sb="10" eb="12">
      <t>ゲンスイ</t>
    </rPh>
    <phoneticPr fontId="1"/>
  </si>
  <si>
    <t>第５水源　２号井戸（原水）</t>
    <rPh sb="0" eb="1">
      <t>ダイ</t>
    </rPh>
    <rPh sb="2" eb="4">
      <t>スイゲン</t>
    </rPh>
    <rPh sb="6" eb="7">
      <t>ゴウ</t>
    </rPh>
    <rPh sb="7" eb="9">
      <t>イド</t>
    </rPh>
    <rPh sb="10" eb="12">
      <t>ゲンスイ</t>
    </rPh>
    <phoneticPr fontId="1"/>
  </si>
  <si>
    <t>山岡　（浄水）</t>
    <rPh sb="0" eb="2">
      <t>ヤマオカ</t>
    </rPh>
    <rPh sb="4" eb="6">
      <t>ジョウスイ</t>
    </rPh>
    <phoneticPr fontId="1"/>
  </si>
  <si>
    <t>山岡　（原水）</t>
    <rPh sb="0" eb="2">
      <t>ヤマオカ</t>
    </rPh>
    <rPh sb="4" eb="6">
      <t>ゲンスイ</t>
    </rPh>
    <phoneticPr fontId="1"/>
  </si>
  <si>
    <t>高野西部　（浄水）</t>
    <rPh sb="0" eb="2">
      <t>タカノ</t>
    </rPh>
    <rPh sb="2" eb="4">
      <t>セイブ</t>
    </rPh>
    <rPh sb="6" eb="8">
      <t>ジョウスイ</t>
    </rPh>
    <phoneticPr fontId="1"/>
  </si>
  <si>
    <t>高野西部　（原水）</t>
    <rPh sb="0" eb="2">
      <t>タカノ</t>
    </rPh>
    <rPh sb="2" eb="4">
      <t>セイブ</t>
    </rPh>
    <rPh sb="6" eb="8">
      <t>ゲンスイ</t>
    </rPh>
    <phoneticPr fontId="1"/>
  </si>
  <si>
    <t>瀬ヶ野　（浄水）</t>
    <rPh sb="0" eb="3">
      <t>セガノ</t>
    </rPh>
    <rPh sb="5" eb="7">
      <t>ジョウスイ</t>
    </rPh>
    <phoneticPr fontId="1"/>
  </si>
  <si>
    <t>瀬ヶ野　（原水）</t>
    <rPh sb="0" eb="3">
      <t>セガノ</t>
    </rPh>
    <rPh sb="5" eb="7">
      <t>ゲンスイ</t>
    </rPh>
    <phoneticPr fontId="1"/>
  </si>
  <si>
    <t>八幡沢配水池　（浄水）</t>
    <rPh sb="0" eb="6">
      <t>ハチマンザワハイスイチ</t>
    </rPh>
    <rPh sb="8" eb="10">
      <t>ジョウスイ</t>
    </rPh>
    <phoneticPr fontId="2"/>
  </si>
  <si>
    <t>第１水源　（原水）</t>
    <rPh sb="0" eb="1">
      <t>ダイ</t>
    </rPh>
    <rPh sb="2" eb="4">
      <t>スイゲン</t>
    </rPh>
    <rPh sb="6" eb="8">
      <t>ゲンスイ</t>
    </rPh>
    <phoneticPr fontId="2"/>
  </si>
  <si>
    <t>第２水源　１号井戸　（原水）</t>
    <rPh sb="0" eb="1">
      <t>ダイ</t>
    </rPh>
    <rPh sb="2" eb="4">
      <t>スイゲン</t>
    </rPh>
    <rPh sb="6" eb="7">
      <t>ゴウ</t>
    </rPh>
    <rPh sb="7" eb="9">
      <t>イド</t>
    </rPh>
    <rPh sb="11" eb="13">
      <t>ゲンスイ</t>
    </rPh>
    <phoneticPr fontId="2"/>
  </si>
  <si>
    <t>第２水源　２号井戸　（原水）</t>
    <rPh sb="0" eb="1">
      <t>ダイ</t>
    </rPh>
    <rPh sb="2" eb="4">
      <t>スイゲン</t>
    </rPh>
    <rPh sb="6" eb="7">
      <t>ゴウ</t>
    </rPh>
    <rPh sb="7" eb="9">
      <t>イド</t>
    </rPh>
    <rPh sb="11" eb="13">
      <t>ゲンスイ</t>
    </rPh>
    <phoneticPr fontId="2"/>
  </si>
  <si>
    <t>第６水源　（原水）</t>
    <rPh sb="0" eb="1">
      <t>ダイ</t>
    </rPh>
    <rPh sb="2" eb="4">
      <t>スイゲン</t>
    </rPh>
    <rPh sb="6" eb="8">
      <t>ゲンスイ</t>
    </rPh>
    <phoneticPr fontId="2"/>
  </si>
  <si>
    <t>-</t>
    <phoneticPr fontId="2"/>
  </si>
  <si>
    <t>-</t>
    <phoneticPr fontId="2"/>
  </si>
  <si>
    <t>-</t>
    <phoneticPr fontId="1"/>
  </si>
  <si>
    <t>-</t>
    <phoneticPr fontId="1"/>
  </si>
  <si>
    <t>0.001未満</t>
    <rPh sb="5" eb="7">
      <t>ミマン</t>
    </rPh>
    <phoneticPr fontId="2"/>
  </si>
  <si>
    <t>0.004未満</t>
    <rPh sb="5" eb="7">
      <t>ミマン</t>
    </rPh>
    <phoneticPr fontId="2"/>
  </si>
  <si>
    <t>0.06未満</t>
    <rPh sb="4" eb="6">
      <t>ミマン</t>
    </rPh>
    <phoneticPr fontId="2"/>
  </si>
  <si>
    <t>0.002未満</t>
    <rPh sb="5" eb="7">
      <t>ミマン</t>
    </rPh>
    <phoneticPr fontId="2"/>
  </si>
  <si>
    <t>0.008未満</t>
    <rPh sb="5" eb="7">
      <t>ミマン</t>
    </rPh>
    <phoneticPr fontId="2"/>
  </si>
  <si>
    <t>0.0003未満</t>
    <rPh sb="6" eb="8">
      <t>ミマン</t>
    </rPh>
    <phoneticPr fontId="1"/>
  </si>
  <si>
    <t>0.00005未満</t>
    <rPh sb="7" eb="9">
      <t>ミマン</t>
    </rPh>
    <phoneticPr fontId="1"/>
  </si>
  <si>
    <t>0.005未満</t>
    <rPh sb="5" eb="7">
      <t>ミマン</t>
    </rPh>
    <phoneticPr fontId="2"/>
  </si>
  <si>
    <t>0.08未満</t>
    <rPh sb="4" eb="6">
      <t>ミマン</t>
    </rPh>
    <phoneticPr fontId="1"/>
  </si>
  <si>
    <t>0.1未満</t>
    <rPh sb="3" eb="5">
      <t>ミマン</t>
    </rPh>
    <phoneticPr fontId="1"/>
  </si>
  <si>
    <t>0.0002未満</t>
    <rPh sb="6" eb="8">
      <t>ミマン</t>
    </rPh>
    <phoneticPr fontId="2"/>
  </si>
  <si>
    <t>0.002未満</t>
    <rPh sb="5" eb="7">
      <t>ミマン</t>
    </rPh>
    <phoneticPr fontId="1"/>
  </si>
  <si>
    <t>0.01未満</t>
    <rPh sb="4" eb="6">
      <t>ミマン</t>
    </rPh>
    <phoneticPr fontId="2"/>
  </si>
  <si>
    <t>0.02未満</t>
    <rPh sb="4" eb="6">
      <t>ミマン</t>
    </rPh>
    <phoneticPr fontId="2"/>
  </si>
  <si>
    <t>0.03未満</t>
    <rPh sb="4" eb="6">
      <t>ミマン</t>
    </rPh>
    <phoneticPr fontId="2"/>
  </si>
  <si>
    <t>0.000001未満</t>
    <rPh sb="8" eb="10">
      <t>ミマン</t>
    </rPh>
    <phoneticPr fontId="2"/>
  </si>
  <si>
    <t>0.0005未満</t>
    <rPh sb="6" eb="8">
      <t>ミマン</t>
    </rPh>
    <phoneticPr fontId="1"/>
  </si>
  <si>
    <t>雨</t>
    <rPh sb="0" eb="1">
      <t>アメ</t>
    </rPh>
    <phoneticPr fontId="1"/>
  </si>
  <si>
    <t>１月</t>
    <phoneticPr fontId="2"/>
  </si>
  <si>
    <t>１月</t>
    <phoneticPr fontId="1"/>
  </si>
  <si>
    <t>１月</t>
    <phoneticPr fontId="2"/>
  </si>
  <si>
    <t>１月</t>
    <phoneticPr fontId="2"/>
  </si>
  <si>
    <t>１月</t>
    <phoneticPr fontId="1"/>
  </si>
  <si>
    <t>３月</t>
    <phoneticPr fontId="1"/>
  </si>
  <si>
    <t xml:space="preserve"> </t>
    <phoneticPr fontId="1"/>
  </si>
  <si>
    <t xml:space="preserve"> </t>
    <phoneticPr fontId="2"/>
  </si>
  <si>
    <t>３月</t>
    <rPh sb="1" eb="2">
      <t>ガツ</t>
    </rPh>
    <phoneticPr fontId="1"/>
  </si>
  <si>
    <t>36</t>
    <phoneticPr fontId="1"/>
  </si>
  <si>
    <t>第５給水栓（堤浄水）</t>
    <rPh sb="0" eb="1">
      <t>ダイ</t>
    </rPh>
    <rPh sb="2" eb="5">
      <t>キュウスイセン</t>
    </rPh>
    <rPh sb="6" eb="7">
      <t>ツツミ</t>
    </rPh>
    <rPh sb="7" eb="9">
      <t>ジョウスイ</t>
    </rPh>
    <phoneticPr fontId="1"/>
  </si>
  <si>
    <t>３月</t>
    <phoneticPr fontId="2"/>
  </si>
  <si>
    <t>クリプトスポリジウム（原虫）（個／10Ｌ）</t>
    <rPh sb="11" eb="13">
      <t>ゲンチュウ</t>
    </rPh>
    <rPh sb="15" eb="16">
      <t>コ</t>
    </rPh>
    <phoneticPr fontId="2"/>
  </si>
  <si>
    <t>ジアルジア（個／10Ｌ）</t>
  </si>
  <si>
    <t>ジアルジア（個／10Ｌ）</t>
    <phoneticPr fontId="2"/>
  </si>
  <si>
    <t>検査項目名</t>
    <rPh sb="0" eb="2">
      <t>ケンサ</t>
    </rPh>
    <rPh sb="2" eb="4">
      <t>コウモク</t>
    </rPh>
    <rPh sb="4" eb="5">
      <t>メイ</t>
    </rPh>
    <phoneticPr fontId="2"/>
  </si>
  <si>
    <t>１回目
検　査</t>
    <rPh sb="1" eb="3">
      <t>カイメ</t>
    </rPh>
    <rPh sb="4" eb="5">
      <t>ケン</t>
    </rPh>
    <rPh sb="6" eb="7">
      <t>サ</t>
    </rPh>
    <phoneticPr fontId="1"/>
  </si>
  <si>
    <t>２回目
検　査</t>
    <rPh sb="1" eb="3">
      <t>カイメ</t>
    </rPh>
    <rPh sb="4" eb="5">
      <t>ケン</t>
    </rPh>
    <rPh sb="6" eb="7">
      <t>サ</t>
    </rPh>
    <phoneticPr fontId="1"/>
  </si>
  <si>
    <t>単位；人</t>
    <rPh sb="0" eb="2">
      <t>タンイ</t>
    </rPh>
    <rPh sb="3" eb="4">
      <t>ニン</t>
    </rPh>
    <phoneticPr fontId="1"/>
  </si>
  <si>
    <t>臭気</t>
    <rPh sb="0" eb="2">
      <t>シュウキ</t>
    </rPh>
    <phoneticPr fontId="2"/>
  </si>
  <si>
    <t>実施日</t>
    <rPh sb="0" eb="3">
      <t>ジッシビ</t>
    </rPh>
    <phoneticPr fontId="1"/>
  </si>
  <si>
    <t>年度分水質検査委託に係る保菌検査実施記録</t>
    <rPh sb="0" eb="2">
      <t>ネンド</t>
    </rPh>
    <rPh sb="2" eb="3">
      <t>ブン</t>
    </rPh>
    <rPh sb="3" eb="5">
      <t>スイシツ</t>
    </rPh>
    <rPh sb="5" eb="7">
      <t>ケンサ</t>
    </rPh>
    <rPh sb="7" eb="9">
      <t>イタク</t>
    </rPh>
    <rPh sb="10" eb="11">
      <t>カカ</t>
    </rPh>
    <rPh sb="12" eb="14">
      <t>ホキン</t>
    </rPh>
    <rPh sb="14" eb="16">
      <t>ケンサ</t>
    </rPh>
    <rPh sb="16" eb="18">
      <t>ジッシ</t>
    </rPh>
    <rPh sb="18" eb="20">
      <t>キロク</t>
    </rPh>
    <phoneticPr fontId="1"/>
  </si>
  <si>
    <t>検出しない</t>
    <rPh sb="0" eb="2">
      <t>ケンシュツ</t>
    </rPh>
    <phoneticPr fontId="1"/>
  </si>
  <si>
    <t>0.5未満</t>
    <rPh sb="3" eb="5">
      <t>ミマン</t>
    </rPh>
    <phoneticPr fontId="1"/>
  </si>
  <si>
    <t>１回目
追加検査</t>
    <rPh sb="1" eb="3">
      <t>カイメ</t>
    </rPh>
    <rPh sb="4" eb="6">
      <t>ツイカ</t>
    </rPh>
    <rPh sb="6" eb="7">
      <t>ケン</t>
    </rPh>
    <rPh sb="7" eb="8">
      <t>サ</t>
    </rPh>
    <phoneticPr fontId="1"/>
  </si>
  <si>
    <t>戸中高内　（浄水）</t>
    <rPh sb="0" eb="2">
      <t>トチュウ</t>
    </rPh>
    <rPh sb="2" eb="4">
      <t>タカウチ</t>
    </rPh>
    <rPh sb="6" eb="8">
      <t>ジョウスイ</t>
    </rPh>
    <phoneticPr fontId="1"/>
  </si>
  <si>
    <t>戸中川前　（浄水）</t>
    <rPh sb="0" eb="2">
      <t>トチュウ</t>
    </rPh>
    <rPh sb="2" eb="4">
      <t>カワマエ</t>
    </rPh>
    <rPh sb="6" eb="8">
      <t>ジョウスイ</t>
    </rPh>
    <phoneticPr fontId="1"/>
  </si>
  <si>
    <t>　２回、上記項目の保菌検査を実施しています。</t>
    <rPh sb="2" eb="3">
      <t>カイ</t>
    </rPh>
    <rPh sb="11" eb="13">
      <t>ケンサ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</si>
  <si>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</si>
  <si>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</si>
  <si>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上下水道課　　
検査実施職員数</t>
    <rPh sb="0" eb="2">
      <t>ジョウゲ</t>
    </rPh>
    <rPh sb="2" eb="5">
      <t>スイドウカ</t>
    </rPh>
    <rPh sb="8" eb="10">
      <t>ケンサ</t>
    </rPh>
    <rPh sb="10" eb="12">
      <t>ジッシ</t>
    </rPh>
    <rPh sb="12" eb="15">
      <t>ショクインスウ</t>
    </rPh>
    <phoneticPr fontId="1"/>
  </si>
  <si>
    <t>※水道法の規定により、上下水道課の職員は年に</t>
    <rPh sb="11" eb="13">
      <t>ジョウゲ</t>
    </rPh>
    <rPh sb="13" eb="15">
      <t>スイドウ</t>
    </rPh>
    <rPh sb="15" eb="16">
      <t>カ</t>
    </rPh>
    <rPh sb="17" eb="19">
      <t>ショクイン</t>
    </rPh>
    <rPh sb="20" eb="21">
      <t>ネン</t>
    </rPh>
    <phoneticPr fontId="1"/>
  </si>
  <si>
    <t>赤痢
サルモネラ　　</t>
    <rPh sb="0" eb="2">
      <t>セキリ</t>
    </rPh>
    <phoneticPr fontId="1"/>
  </si>
  <si>
    <t>７月</t>
    <phoneticPr fontId="1"/>
  </si>
  <si>
    <t>職員　保菌検査</t>
    <rPh sb="0" eb="2">
      <t>ショクイン</t>
    </rPh>
    <rPh sb="3" eb="5">
      <t>ホキン</t>
    </rPh>
    <rPh sb="5" eb="7">
      <t>ケンサ</t>
    </rPh>
    <phoneticPr fontId="2"/>
  </si>
  <si>
    <t>検査結果（名）</t>
    <rPh sb="0" eb="2">
      <t>ケンサ</t>
    </rPh>
    <rPh sb="2" eb="4">
      <t>ケッカ</t>
    </rPh>
    <rPh sb="5" eb="6">
      <t>メイ</t>
    </rPh>
    <phoneticPr fontId="1"/>
  </si>
  <si>
    <t>48</t>
    <phoneticPr fontId="1"/>
  </si>
  <si>
    <t>㎎/L</t>
    <phoneticPr fontId="1"/>
  </si>
  <si>
    <t>㎎/L</t>
    <phoneticPr fontId="2"/>
  </si>
  <si>
    <t>嫌気性芽胞菌　　　（個／100ml）</t>
    <rPh sb="0" eb="2">
      <t>ケンキ</t>
    </rPh>
    <rPh sb="2" eb="3">
      <t>セイ</t>
    </rPh>
    <rPh sb="3" eb="4">
      <t>メ</t>
    </rPh>
    <rPh sb="4" eb="5">
      <t>ホウ</t>
    </rPh>
    <rPh sb="5" eb="6">
      <t>キン</t>
    </rPh>
    <rPh sb="10" eb="11">
      <t>コ</t>
    </rPh>
    <phoneticPr fontId="2"/>
  </si>
  <si>
    <t>大腸菌　　　　　　（MPN／100ml）</t>
    <rPh sb="0" eb="3">
      <t>ダイチョウキン</t>
    </rPh>
    <phoneticPr fontId="2"/>
  </si>
  <si>
    <t>異常なし</t>
    <rPh sb="0" eb="2">
      <t>イジョウ</t>
    </rPh>
    <phoneticPr fontId="1"/>
  </si>
  <si>
    <t>適合</t>
    <rPh sb="0" eb="2">
      <t>テキゴウ</t>
    </rPh>
    <phoneticPr fontId="1"/>
  </si>
  <si>
    <t>0.3未満</t>
    <rPh sb="3" eb="5">
      <t>ミマン</t>
    </rPh>
    <phoneticPr fontId="1"/>
  </si>
  <si>
    <t>１０月</t>
    <phoneticPr fontId="1"/>
  </si>
  <si>
    <t>１０月</t>
    <phoneticPr fontId="2"/>
  </si>
  <si>
    <t>0.00005mg／Ｌ以下</t>
    <rPh sb="11" eb="13">
      <t>イカ</t>
    </rPh>
    <phoneticPr fontId="1"/>
  </si>
  <si>
    <t>PFOS及びPFOA</t>
    <rPh sb="4" eb="5">
      <t>オヨ</t>
    </rPh>
    <phoneticPr fontId="2"/>
  </si>
  <si>
    <t>検出しない</t>
    <rPh sb="0" eb="2">
      <t>ケンシュツ</t>
    </rPh>
    <phoneticPr fontId="2"/>
  </si>
  <si>
    <t>異常なし</t>
    <rPh sb="0" eb="2">
      <t>イジョウ</t>
    </rPh>
    <phoneticPr fontId="2"/>
  </si>
  <si>
    <t>0.1未満</t>
    <rPh sb="3" eb="5">
      <t>ミマン</t>
    </rPh>
    <phoneticPr fontId="2"/>
  </si>
  <si>
    <t>曇</t>
    <rPh sb="0" eb="1">
      <t>クモリ</t>
    </rPh>
    <phoneticPr fontId="2"/>
  </si>
  <si>
    <t>0.5未満</t>
    <rPh sb="3" eb="5">
      <t>ミマン</t>
    </rPh>
    <phoneticPr fontId="2"/>
  </si>
  <si>
    <t>適合</t>
    <rPh sb="0" eb="2">
      <t>テキゴウ</t>
    </rPh>
    <phoneticPr fontId="1"/>
  </si>
  <si>
    <t>0.02未満</t>
    <rPh sb="4" eb="6">
      <t>ミマン</t>
    </rPh>
    <phoneticPr fontId="1"/>
  </si>
  <si>
    <t>0.03未満</t>
    <rPh sb="4" eb="6">
      <t>ミマン</t>
    </rPh>
    <phoneticPr fontId="1"/>
  </si>
  <si>
    <t>0.005未満</t>
    <rPh sb="5" eb="7">
      <t>ミマン</t>
    </rPh>
    <phoneticPr fontId="1"/>
  </si>
  <si>
    <t>0.3未満</t>
    <rPh sb="3" eb="5">
      <t>ミマン</t>
    </rPh>
    <phoneticPr fontId="1"/>
  </si>
  <si>
    <t>判定しない</t>
    <rPh sb="0" eb="2">
      <t>ハンテイ</t>
    </rPh>
    <phoneticPr fontId="1"/>
  </si>
  <si>
    <t>-</t>
    <phoneticPr fontId="2"/>
  </si>
  <si>
    <t>判定しない</t>
    <rPh sb="0" eb="2">
      <t>ハンテイ</t>
    </rPh>
    <phoneticPr fontId="1"/>
  </si>
  <si>
    <t>-</t>
    <phoneticPr fontId="1"/>
  </si>
  <si>
    <t>令和6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</si>
</sst>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0.000&quot;㎎/ｌ以下&quot;"/>
    <numFmt numFmtId="177" formatCode="0.0000&quot;㎎/ｌ以下&quot;"/>
    <numFmt numFmtId="178" formatCode="0.00&quot;㎎/ｌ以下&quot;"/>
    <numFmt numFmtId="179" formatCode="0&quot;㎎/ｌ以下&quot;"/>
    <numFmt numFmtId="180" formatCode="0&quot;/ml以下&quot;"/>
    <numFmt numFmtId="181" formatCode="0.0&quot;㎎/ｌ以下&quot;"/>
    <numFmt numFmtId="182" formatCode="0.00000&quot;㎎/ｌ以下&quot;"/>
    <numFmt numFmtId="183" formatCode="0.000"/>
    <numFmt numFmtId="184" formatCode="0.0"/>
    <numFmt numFmtId="185" formatCode="0.0_ "/>
    <numFmt numFmtId="186" formatCode="0.0_);[Red]\(0.0\)"/>
    <numFmt numFmtId="187" formatCode="m&quot;月&quot;d&quot;日&quot;;@"/>
    <numFmt numFmtId="188" formatCode="0&quot;/mL以下&quot;"/>
    <numFmt numFmtId="189" formatCode="0&quot;㎎/L以下&quot;"/>
    <numFmt numFmtId="190" formatCode="0.000&quot;㎎/L以下&quot;"/>
    <numFmt numFmtId="191" formatCode="0.0000&quot;㎎/L以下&quot;"/>
    <numFmt numFmtId="192" formatCode="0.00&quot;㎎/L以下&quot;"/>
    <numFmt numFmtId="193" formatCode="0.0&quot;㎎/L以下&quot;"/>
    <numFmt numFmtId="194" formatCode="0.00000&quot;㎎/L以下&quot;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5" tint="0.7999816888943144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80" fontId="5" fillId="0" borderId="1" xfId="0" applyNumberFormat="1" applyFont="1" applyBorder="1" applyAlignment="1">
      <alignment horizontal="center" vertical="center" shrinkToFit="1"/>
    </xf>
    <xf numFmtId="181" fontId="5" fillId="0" borderId="1" xfId="0" applyNumberFormat="1" applyFont="1" applyBorder="1" applyAlignment="1">
      <alignment horizontal="center" vertical="center" shrinkToFit="1"/>
    </xf>
    <xf numFmtId="182" fontId="5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83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 shrinkToFit="1"/>
    </xf>
    <xf numFmtId="184" fontId="4" fillId="2" borderId="1" xfId="0" applyNumberFormat="1" applyFont="1" applyFill="1" applyBorder="1" applyAlignment="1">
      <alignment vertical="center"/>
    </xf>
    <xf numFmtId="184" fontId="5" fillId="2" borderId="1" xfId="0" applyNumberFormat="1" applyFont="1" applyFill="1" applyBorder="1" applyAlignment="1">
      <alignment horizontal="center" vertical="center"/>
    </xf>
    <xf numFmtId="184" fontId="4" fillId="3" borderId="1" xfId="0" applyNumberFormat="1" applyFont="1" applyFill="1" applyBorder="1" applyAlignment="1">
      <alignment vertical="center"/>
    </xf>
    <xf numFmtId="184" fontId="5" fillId="3" borderId="1" xfId="0" applyNumberFormat="1" applyFont="1" applyFill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 shrinkToFit="1"/>
    </xf>
    <xf numFmtId="56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center" shrinkToFi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vertical="center" shrinkToFit="1"/>
    </xf>
    <xf numFmtId="49" fontId="5" fillId="7" borderId="1" xfId="0" applyNumberFormat="1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184" fontId="4" fillId="2" borderId="1" xfId="0" applyNumberFormat="1" applyFont="1" applyFill="1" applyBorder="1" applyAlignment="1">
      <alignment horizontal="center" vertical="center"/>
    </xf>
    <xf numFmtId="184" fontId="4" fillId="3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 shrinkToFi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5" fillId="8" borderId="1" xfId="0" applyFont="1" applyFill="1" applyBorder="1" applyAlignment="1">
      <alignment vertical="center" shrinkToFit="1"/>
    </xf>
    <xf numFmtId="0" fontId="7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86" fontId="4" fillId="0" borderId="1" xfId="0" applyNumberFormat="1" applyFont="1" applyBorder="1" applyAlignment="1">
      <alignment vertical="center"/>
    </xf>
    <xf numFmtId="186" fontId="5" fillId="0" borderId="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7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 shrinkToFit="1"/>
    </xf>
    <xf numFmtId="56" fontId="4" fillId="0" borderId="0" xfId="0" applyNumberFormat="1" applyFont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 shrinkToFit="1"/>
    </xf>
    <xf numFmtId="189" fontId="5" fillId="0" borderId="1" xfId="0" applyNumberFormat="1" applyFont="1" applyBorder="1" applyAlignment="1">
      <alignment horizontal="center" vertical="center" shrinkToFit="1"/>
    </xf>
    <xf numFmtId="190" fontId="5" fillId="0" borderId="1" xfId="0" applyNumberFormat="1" applyFont="1" applyBorder="1" applyAlignment="1">
      <alignment horizontal="center" vertical="center" shrinkToFit="1"/>
    </xf>
    <xf numFmtId="191" fontId="5" fillId="0" borderId="1" xfId="0" applyNumberFormat="1" applyFont="1" applyBorder="1" applyAlignment="1">
      <alignment horizontal="center" vertical="center" shrinkToFit="1"/>
    </xf>
    <xf numFmtId="192" fontId="5" fillId="0" borderId="1" xfId="0" applyNumberFormat="1" applyFont="1" applyBorder="1" applyAlignment="1">
      <alignment horizontal="center" vertical="center" shrinkToFit="1"/>
    </xf>
    <xf numFmtId="193" fontId="5" fillId="0" borderId="1" xfId="0" applyNumberFormat="1" applyFont="1" applyBorder="1" applyAlignment="1">
      <alignment horizontal="center" vertical="center" shrinkToFit="1"/>
    </xf>
    <xf numFmtId="194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56" fontId="9" fillId="9" borderId="5" xfId="0" applyNumberFormat="1" applyFont="1" applyFill="1" applyBorder="1" applyAlignment="1">
      <alignment horizontal="center" vertical="center" shrinkToFit="1"/>
    </xf>
    <xf numFmtId="56" fontId="9" fillId="9" borderId="6" xfId="0" applyNumberFormat="1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336"/>
  <sheetViews>
    <sheetView view="pageBreakPreview" zoomScale="70" zoomScaleNormal="100" zoomScaleSheetLayoutView="70" workbookViewId="0">
      <pane xSplit="4" ySplit="3" topLeftCell="E313" activePane="bottomRight" state="frozen"/>
      <selection pane="topRight" activeCell="E1" sqref="E1"/>
      <selection pane="bottomLeft" activeCell="A4" sqref="A4"/>
      <selection pane="bottomRight" activeCell="F64" sqref="F64:Q64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6" width="9.5" style="5" customWidth="1"/>
    <col min="7" max="7" width="9.5" style="73" customWidth="1"/>
    <col min="8" max="12" width="9.5" style="5" customWidth="1"/>
    <col min="13" max="13" width="9.5" style="73" customWidth="1"/>
    <col min="14" max="16" width="9.5" style="5" customWidth="1"/>
    <col min="17" max="16384" width="9" style="5"/>
  </cols>
  <sheetData>
    <row r="1" spans="1:16" ht="13.15" customHeight="1">
      <c r="A1" s="7">
        <v>1</v>
      </c>
      <c r="B1" s="48">
        <v>2</v>
      </c>
      <c r="C1" s="7">
        <v>3</v>
      </c>
      <c r="D1" s="7">
        <v>4</v>
      </c>
      <c r="E1" s="7">
        <v>5</v>
      </c>
      <c r="F1" s="7">
        <v>6</v>
      </c>
      <c r="G1" s="4">
        <v>7</v>
      </c>
      <c r="H1" s="4">
        <v>8</v>
      </c>
      <c r="I1" s="7">
        <v>9</v>
      </c>
      <c r="J1" s="7">
        <v>10</v>
      </c>
      <c r="K1" s="7">
        <v>11</v>
      </c>
      <c r="L1" s="7">
        <v>6</v>
      </c>
      <c r="M1" s="4">
        <v>13</v>
      </c>
      <c r="N1" s="7">
        <v>14</v>
      </c>
      <c r="O1" s="7">
        <v>15</v>
      </c>
      <c r="P1" s="7">
        <v>16</v>
      </c>
    </row>
    <row r="2" spans="1:16" ht="13.15" customHeight="1">
      <c r="A2" s="87" t="s">
        <v>143</v>
      </c>
      <c r="B2" s="47" t="s">
        <v>153</v>
      </c>
      <c r="C2" s="7"/>
      <c r="D2" s="7" t="s">
        <v>139</v>
      </c>
      <c r="E2" s="7">
        <f>SUBTOTAL(3,E4:E54)</f>
        <v>10</v>
      </c>
      <c r="F2" s="7">
        <f t="shared" ref="F2:P2" si="0">SUBTOTAL(3,F4:F54)</f>
        <v>0</v>
      </c>
      <c r="G2" s="4">
        <f t="shared" si="0"/>
        <v>0</v>
      </c>
      <c r="H2" s="4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ref="L2" si="1">SUBTOTAL(3,L4:L54)</f>
        <v>0</v>
      </c>
      <c r="M2" s="4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</row>
    <row r="3" spans="1:16">
      <c r="A3" s="88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4" t="s">
        <v>119</v>
      </c>
      <c r="H3" s="4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4" t="s">
        <v>125</v>
      </c>
      <c r="N3" s="7" t="s">
        <v>126</v>
      </c>
      <c r="O3" s="7" t="s">
        <v>127</v>
      </c>
      <c r="P3" s="7" t="s">
        <v>128</v>
      </c>
    </row>
    <row r="4" spans="1:16">
      <c r="A4" s="39" t="s">
        <v>62</v>
      </c>
      <c r="B4" s="40" t="s">
        <v>0</v>
      </c>
      <c r="C4" s="80">
        <v>100</v>
      </c>
      <c r="D4" s="6">
        <v>0</v>
      </c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9" t="s">
        <v>63</v>
      </c>
      <c r="B5" s="40" t="s">
        <v>1</v>
      </c>
      <c r="C5" s="3" t="s">
        <v>2</v>
      </c>
      <c r="D5" s="6"/>
      <c r="E5" s="3" t="s">
        <v>228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1" t="s">
        <v>64</v>
      </c>
      <c r="B6" s="2" t="s">
        <v>3</v>
      </c>
      <c r="C6" s="82">
        <v>3.0000000000000001E-3</v>
      </c>
      <c r="D6" s="6">
        <v>2.9999999999999997E-4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65</v>
      </c>
      <c r="B7" s="2" t="s">
        <v>4</v>
      </c>
      <c r="C7" s="83">
        <v>5.0000000000000001E-4</v>
      </c>
      <c r="D7" s="6">
        <v>5.0000000000000002E-5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" t="s">
        <v>66</v>
      </c>
      <c r="B8" s="2" t="s">
        <v>5</v>
      </c>
      <c r="C8" s="84">
        <v>0.01</v>
      </c>
      <c r="D8" s="6">
        <v>1E-3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1" t="s">
        <v>67</v>
      </c>
      <c r="B9" s="2" t="s">
        <v>6</v>
      </c>
      <c r="C9" s="84">
        <v>0.01</v>
      </c>
      <c r="D9" s="6">
        <v>1E-3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41" t="s">
        <v>68</v>
      </c>
      <c r="B10" s="42" t="s">
        <v>7</v>
      </c>
      <c r="C10" s="84">
        <v>0.01</v>
      </c>
      <c r="D10" s="6">
        <v>1E-3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41" t="s">
        <v>69</v>
      </c>
      <c r="B11" s="42" t="s">
        <v>8</v>
      </c>
      <c r="C11" s="84">
        <v>0.05</v>
      </c>
      <c r="D11" s="6">
        <v>5.0000000000000001E-3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41" t="s">
        <v>70</v>
      </c>
      <c r="B12" s="42" t="s">
        <v>9</v>
      </c>
      <c r="C12" s="84">
        <v>0.04</v>
      </c>
      <c r="D12" s="6">
        <v>4.0000000000000001E-3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1" t="s">
        <v>71</v>
      </c>
      <c r="B13" s="42" t="s">
        <v>10</v>
      </c>
      <c r="C13" s="84">
        <v>0.01</v>
      </c>
      <c r="D13" s="6">
        <v>1E-3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1" t="s">
        <v>72</v>
      </c>
      <c r="B14" s="2" t="s">
        <v>11</v>
      </c>
      <c r="C14" s="81">
        <v>10</v>
      </c>
      <c r="D14" s="6">
        <v>0.02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37" t="s">
        <v>73</v>
      </c>
      <c r="B15" s="38" t="s">
        <v>12</v>
      </c>
      <c r="C15" s="85">
        <v>0.8</v>
      </c>
      <c r="D15" s="6">
        <v>0.08</v>
      </c>
      <c r="E15" s="25">
        <v>0.26</v>
      </c>
      <c r="F15" s="3"/>
      <c r="G15" s="25"/>
      <c r="H15" s="25"/>
      <c r="I15" s="3"/>
      <c r="J15" s="25"/>
      <c r="K15" s="25"/>
      <c r="L15" s="3"/>
      <c r="M15" s="25"/>
      <c r="N15" s="25"/>
      <c r="O15" s="25"/>
      <c r="P15" s="25"/>
    </row>
    <row r="16" spans="1:16">
      <c r="A16" s="1" t="s">
        <v>74</v>
      </c>
      <c r="B16" s="2" t="s">
        <v>13</v>
      </c>
      <c r="C16" s="85">
        <v>1</v>
      </c>
      <c r="D16" s="6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1" t="s">
        <v>75</v>
      </c>
      <c r="B17" s="2" t="s">
        <v>14</v>
      </c>
      <c r="C17" s="82">
        <v>2E-3</v>
      </c>
      <c r="D17" s="6">
        <v>2.0000000000000001E-4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1" t="s">
        <v>76</v>
      </c>
      <c r="B18" s="2" t="s">
        <v>15</v>
      </c>
      <c r="C18" s="84">
        <v>0.05</v>
      </c>
      <c r="D18" s="6">
        <v>5.0000000000000001E-3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" t="s">
        <v>77</v>
      </c>
      <c r="B19" s="2" t="s">
        <v>16</v>
      </c>
      <c r="C19" s="84">
        <v>0.04</v>
      </c>
      <c r="D19" s="6">
        <v>4.0000000000000001E-3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" t="s">
        <v>78</v>
      </c>
      <c r="B20" s="2" t="s">
        <v>17</v>
      </c>
      <c r="C20" s="84">
        <v>0.02</v>
      </c>
      <c r="D20" s="6">
        <v>2E-3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" t="s">
        <v>79</v>
      </c>
      <c r="B21" s="2" t="s">
        <v>53</v>
      </c>
      <c r="C21" s="84">
        <v>0.01</v>
      </c>
      <c r="D21" s="6">
        <v>1E-3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" t="s">
        <v>80</v>
      </c>
      <c r="B22" s="2" t="s">
        <v>54</v>
      </c>
      <c r="C22" s="84">
        <v>0.01</v>
      </c>
      <c r="D22" s="6">
        <v>1E-3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" t="s">
        <v>81</v>
      </c>
      <c r="B23" s="2" t="s">
        <v>55</v>
      </c>
      <c r="C23" s="84">
        <v>0.01</v>
      </c>
      <c r="D23" s="6">
        <v>1E-3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41" t="s">
        <v>82</v>
      </c>
      <c r="B24" s="42" t="s">
        <v>18</v>
      </c>
      <c r="C24" s="85">
        <v>0.6</v>
      </c>
      <c r="D24" s="6">
        <v>0.06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41" t="s">
        <v>83</v>
      </c>
      <c r="B25" s="42" t="s">
        <v>19</v>
      </c>
      <c r="C25" s="84">
        <v>0.02</v>
      </c>
      <c r="D25" s="6">
        <v>2E-3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41" t="s">
        <v>84</v>
      </c>
      <c r="B26" s="42" t="s">
        <v>20</v>
      </c>
      <c r="C26" s="84">
        <v>0.06</v>
      </c>
      <c r="D26" s="6">
        <v>1E-3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41" t="s">
        <v>85</v>
      </c>
      <c r="B27" s="42" t="s">
        <v>21</v>
      </c>
      <c r="C27" s="84">
        <v>0.03</v>
      </c>
      <c r="D27" s="6">
        <v>3.0000000000000001E-3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41" t="s">
        <v>86</v>
      </c>
      <c r="B28" s="42" t="s">
        <v>56</v>
      </c>
      <c r="C28" s="85">
        <v>0.1</v>
      </c>
      <c r="D28" s="6">
        <v>1E-3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41" t="s">
        <v>87</v>
      </c>
      <c r="B29" s="42" t="s">
        <v>22</v>
      </c>
      <c r="C29" s="84">
        <v>0.01</v>
      </c>
      <c r="D29" s="6">
        <v>1E-3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41" t="s">
        <v>88</v>
      </c>
      <c r="B30" s="42" t="s">
        <v>23</v>
      </c>
      <c r="C30" s="85">
        <v>0.1</v>
      </c>
      <c r="D30" s="6">
        <v>1E-3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41" t="s">
        <v>89</v>
      </c>
      <c r="B31" s="42" t="s">
        <v>24</v>
      </c>
      <c r="C31" s="84">
        <v>0.03</v>
      </c>
      <c r="D31" s="6">
        <v>3.0000000000000001E-3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41" t="s">
        <v>90</v>
      </c>
      <c r="B32" s="42" t="s">
        <v>57</v>
      </c>
      <c r="C32" s="84">
        <v>0.03</v>
      </c>
      <c r="D32" s="6">
        <v>1E-3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41" t="s">
        <v>91</v>
      </c>
      <c r="B33" s="42" t="s">
        <v>58</v>
      </c>
      <c r="C33" s="84">
        <v>0.09</v>
      </c>
      <c r="D33" s="6">
        <v>1E-3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41" t="s">
        <v>92</v>
      </c>
      <c r="B34" s="42" t="s">
        <v>25</v>
      </c>
      <c r="C34" s="84">
        <v>0.08</v>
      </c>
      <c r="D34" s="6">
        <v>8.0000000000000002E-3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1" t="s">
        <v>93</v>
      </c>
      <c r="B35" s="2" t="s">
        <v>26</v>
      </c>
      <c r="C35" s="85">
        <v>1</v>
      </c>
      <c r="D35" s="6">
        <v>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1" t="s">
        <v>94</v>
      </c>
      <c r="B36" s="2" t="s">
        <v>27</v>
      </c>
      <c r="C36" s="85">
        <v>0.2</v>
      </c>
      <c r="D36" s="6">
        <v>0.02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1" t="s">
        <v>95</v>
      </c>
      <c r="B37" s="2" t="s">
        <v>28</v>
      </c>
      <c r="C37" s="85">
        <v>0.3</v>
      </c>
      <c r="D37" s="6">
        <v>0.03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1" t="s">
        <v>96</v>
      </c>
      <c r="B38" s="2" t="s">
        <v>29</v>
      </c>
      <c r="C38" s="85">
        <v>1</v>
      </c>
      <c r="D38" s="6">
        <v>0.01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1" t="s">
        <v>97</v>
      </c>
      <c r="B39" s="2" t="s">
        <v>30</v>
      </c>
      <c r="C39" s="81">
        <v>200</v>
      </c>
      <c r="D39" s="6">
        <v>0.1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1" t="s">
        <v>98</v>
      </c>
      <c r="B40" s="2" t="s">
        <v>31</v>
      </c>
      <c r="C40" s="84">
        <v>0.05</v>
      </c>
      <c r="D40" s="6">
        <v>5.0000000000000001E-3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9" t="s">
        <v>99</v>
      </c>
      <c r="B41" s="40" t="s">
        <v>32</v>
      </c>
      <c r="C41" s="81">
        <v>200</v>
      </c>
      <c r="D41" s="6">
        <v>1</v>
      </c>
      <c r="E41" s="3">
        <v>3.4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1" t="s">
        <v>100</v>
      </c>
      <c r="B42" s="2" t="s">
        <v>33</v>
      </c>
      <c r="C42" s="81">
        <v>300</v>
      </c>
      <c r="D42" s="6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45" t="s">
        <v>101</v>
      </c>
      <c r="B43" s="46" t="s">
        <v>34</v>
      </c>
      <c r="C43" s="81">
        <v>500</v>
      </c>
      <c r="D43" s="6">
        <v>20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1" t="s">
        <v>102</v>
      </c>
      <c r="B44" s="2" t="s">
        <v>35</v>
      </c>
      <c r="C44" s="85">
        <v>0.2</v>
      </c>
      <c r="D44" s="6">
        <v>0.02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1" t="s">
        <v>103</v>
      </c>
      <c r="B45" s="2" t="s">
        <v>59</v>
      </c>
      <c r="C45" s="86">
        <v>1.0000000000000001E-5</v>
      </c>
      <c r="D45" s="6">
        <v>9.9999999999999995E-7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1" t="s">
        <v>104</v>
      </c>
      <c r="B46" s="2" t="s">
        <v>36</v>
      </c>
      <c r="C46" s="86">
        <v>1.0000000000000001E-5</v>
      </c>
      <c r="D46" s="6">
        <v>9.9999999999999995E-7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1" t="s">
        <v>105</v>
      </c>
      <c r="B47" s="2" t="s">
        <v>37</v>
      </c>
      <c r="C47" s="84">
        <v>0.02</v>
      </c>
      <c r="D47" s="6">
        <v>2E-3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1" t="s">
        <v>106</v>
      </c>
      <c r="B48" s="2" t="s">
        <v>38</v>
      </c>
      <c r="C48" s="82">
        <v>5.0000000000000001E-3</v>
      </c>
      <c r="D48" s="6">
        <v>5.0000000000000001E-4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9" t="s">
        <v>107</v>
      </c>
      <c r="B49" s="40" t="s">
        <v>39</v>
      </c>
      <c r="C49" s="81">
        <v>3</v>
      </c>
      <c r="D49" s="6">
        <v>0.3</v>
      </c>
      <c r="E49" s="3">
        <v>0.4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9" t="s">
        <v>108</v>
      </c>
      <c r="B50" s="40" t="s">
        <v>40</v>
      </c>
      <c r="C50" s="3" t="s">
        <v>113</v>
      </c>
      <c r="D50" s="6"/>
      <c r="E50" s="3">
        <v>7.5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9" t="s">
        <v>109</v>
      </c>
      <c r="B51" s="40" t="s">
        <v>41</v>
      </c>
      <c r="C51" s="3" t="s">
        <v>42</v>
      </c>
      <c r="D51" s="6"/>
      <c r="E51" s="3" t="s">
        <v>229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9" t="s">
        <v>110</v>
      </c>
      <c r="B52" s="40" t="s">
        <v>43</v>
      </c>
      <c r="C52" s="3" t="s">
        <v>42</v>
      </c>
      <c r="D52" s="6"/>
      <c r="E52" s="3" t="s">
        <v>229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9" t="s">
        <v>111</v>
      </c>
      <c r="B53" s="40" t="s">
        <v>44</v>
      </c>
      <c r="C53" s="3" t="s">
        <v>114</v>
      </c>
      <c r="D53" s="6">
        <v>0.5</v>
      </c>
      <c r="E53" s="3">
        <v>0.8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9" t="s">
        <v>112</v>
      </c>
      <c r="B54" s="40" t="s">
        <v>45</v>
      </c>
      <c r="C54" s="3" t="s">
        <v>115</v>
      </c>
      <c r="D54" s="6">
        <v>0.1</v>
      </c>
      <c r="E54" s="3" t="s">
        <v>230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1"/>
      <c r="B55" s="2" t="s">
        <v>61</v>
      </c>
      <c r="C55" s="2"/>
      <c r="D55" s="6"/>
      <c r="E55" s="3" t="s">
        <v>233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2"/>
      <c r="B56" s="33"/>
      <c r="C56" s="33"/>
      <c r="D56" s="34"/>
      <c r="E56" s="35"/>
      <c r="F56" s="35"/>
      <c r="G56" s="35"/>
      <c r="H56" s="33"/>
      <c r="I56" s="33"/>
      <c r="J56" s="33"/>
      <c r="K56" s="33"/>
      <c r="L56" s="35"/>
      <c r="M56" s="35"/>
      <c r="N56" s="35"/>
      <c r="O56" s="35"/>
      <c r="P56" s="33"/>
    </row>
    <row r="57" spans="1:16">
      <c r="A57" s="1"/>
      <c r="B57" s="2" t="s">
        <v>219</v>
      </c>
      <c r="C57" s="7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1"/>
      <c r="B58" s="2" t="s">
        <v>220</v>
      </c>
      <c r="C58" s="4"/>
      <c r="D58" s="6" t="s">
        <v>187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1"/>
      <c r="B59" s="2" t="s">
        <v>192</v>
      </c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/>
      <c r="B60" s="2" t="s">
        <v>193</v>
      </c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3" spans="1:16">
      <c r="A63" s="32"/>
      <c r="B63" s="33"/>
      <c r="C63" s="36"/>
      <c r="D63" s="34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>
      <c r="A64" s="7"/>
      <c r="B64" s="51" t="s">
        <v>138</v>
      </c>
      <c r="C64" s="7"/>
      <c r="D64" s="79"/>
      <c r="E64" s="31">
        <v>45398</v>
      </c>
      <c r="F64" s="31"/>
      <c r="G64" s="72"/>
      <c r="H64" s="72"/>
      <c r="I64" s="31"/>
      <c r="J64" s="72"/>
      <c r="K64" s="72"/>
      <c r="L64" s="31"/>
      <c r="M64" s="72"/>
      <c r="N64" s="31"/>
      <c r="O64" s="31"/>
      <c r="P64" s="31"/>
    </row>
    <row r="65" spans="1:16">
      <c r="A65" s="1"/>
      <c r="B65" s="21" t="s">
        <v>48</v>
      </c>
      <c r="C65" s="22" t="s">
        <v>218</v>
      </c>
      <c r="D65" s="52" t="s">
        <v>159</v>
      </c>
      <c r="E65" s="54">
        <v>0.4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>
      <c r="A66" s="1"/>
      <c r="B66" s="15" t="s">
        <v>50</v>
      </c>
      <c r="C66" s="16" t="s">
        <v>51</v>
      </c>
      <c r="D66" s="17"/>
      <c r="E66" s="55">
        <v>20.5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>
      <c r="A67" s="1"/>
      <c r="B67" s="18" t="s">
        <v>52</v>
      </c>
      <c r="C67" s="19" t="s">
        <v>51</v>
      </c>
      <c r="D67" s="20"/>
      <c r="E67" s="56">
        <v>14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>
      <c r="A68" s="1"/>
      <c r="B68" s="6" t="s">
        <v>137</v>
      </c>
      <c r="C68" s="6"/>
      <c r="D68" s="6"/>
      <c r="E68" s="7" t="s">
        <v>231</v>
      </c>
      <c r="F68" s="7"/>
      <c r="G68" s="4"/>
      <c r="H68" s="7"/>
      <c r="I68" s="7"/>
      <c r="J68" s="7"/>
      <c r="K68" s="7"/>
      <c r="L68" s="7"/>
      <c r="M68" s="7"/>
      <c r="N68" s="7"/>
      <c r="O68" s="7"/>
      <c r="P68" s="7"/>
    </row>
    <row r="69" spans="1:16">
      <c r="H69" s="73"/>
    </row>
    <row r="70" spans="1:16">
      <c r="A70" s="87" t="s">
        <v>143</v>
      </c>
      <c r="B70" s="7" t="s">
        <v>154</v>
      </c>
      <c r="C70" s="7"/>
      <c r="D70" s="7" t="s">
        <v>139</v>
      </c>
      <c r="E70" s="7">
        <f t="shared" ref="E70" si="2">SUBTOTAL(3,E72:E122)</f>
        <v>2</v>
      </c>
      <c r="F70" s="7">
        <f t="shared" ref="F70:P70" si="3">SUBTOTAL(3,F72:F122)</f>
        <v>0</v>
      </c>
      <c r="G70" s="4">
        <f t="shared" si="3"/>
        <v>0</v>
      </c>
      <c r="H70" s="4">
        <f>SUBTOTAL(3,H72:H82)</f>
        <v>0</v>
      </c>
      <c r="I70" s="7">
        <f t="shared" si="3"/>
        <v>0</v>
      </c>
      <c r="J70" s="7">
        <f t="shared" si="3"/>
        <v>0</v>
      </c>
      <c r="K70" s="7">
        <f t="shared" ref="K70" si="4">SUBTOTAL(3,K72:K122)</f>
        <v>0</v>
      </c>
      <c r="L70" s="7">
        <f t="shared" ref="L70:M70" si="5">SUBTOTAL(3,L72:L122)</f>
        <v>0</v>
      </c>
      <c r="M70" s="4">
        <f t="shared" si="5"/>
        <v>0</v>
      </c>
      <c r="N70" s="7">
        <f t="shared" ref="N70" si="6">SUBTOTAL(3,N72:N122)</f>
        <v>0</v>
      </c>
      <c r="O70" s="7">
        <f t="shared" si="3"/>
        <v>0</v>
      </c>
      <c r="P70" s="7">
        <f t="shared" si="3"/>
        <v>0</v>
      </c>
    </row>
    <row r="71" spans="1:16">
      <c r="A71" s="88"/>
      <c r="B71" s="7" t="s">
        <v>131</v>
      </c>
      <c r="C71" s="7" t="s">
        <v>132</v>
      </c>
      <c r="D71" s="7" t="s">
        <v>133</v>
      </c>
      <c r="E71" s="7" t="s">
        <v>117</v>
      </c>
      <c r="F71" s="7" t="s">
        <v>118</v>
      </c>
      <c r="G71" s="4" t="s">
        <v>119</v>
      </c>
      <c r="H71" s="4" t="s">
        <v>120</v>
      </c>
      <c r="I71" s="7" t="s">
        <v>121</v>
      </c>
      <c r="J71" s="7" t="s">
        <v>122</v>
      </c>
      <c r="K71" s="7" t="s">
        <v>225</v>
      </c>
      <c r="L71" s="7" t="s">
        <v>124</v>
      </c>
      <c r="M71" s="4" t="s">
        <v>125</v>
      </c>
      <c r="N71" s="7" t="s">
        <v>180</v>
      </c>
      <c r="O71" s="7" t="s">
        <v>127</v>
      </c>
      <c r="P71" s="7" t="s">
        <v>128</v>
      </c>
    </row>
    <row r="72" spans="1:16">
      <c r="A72" s="41" t="s">
        <v>62</v>
      </c>
      <c r="B72" s="42" t="s">
        <v>0</v>
      </c>
      <c r="C72" s="80">
        <v>100</v>
      </c>
      <c r="D72" s="6"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41" t="s">
        <v>63</v>
      </c>
      <c r="B73" s="42" t="s">
        <v>1</v>
      </c>
      <c r="C73" s="3" t="s">
        <v>2</v>
      </c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41" t="s">
        <v>64</v>
      </c>
      <c r="B74" s="42" t="s">
        <v>3</v>
      </c>
      <c r="C74" s="82">
        <v>3.0000000000000001E-3</v>
      </c>
      <c r="D74" s="6">
        <v>2.9999999999999997E-4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41" t="s">
        <v>65</v>
      </c>
      <c r="B75" s="42" t="s">
        <v>4</v>
      </c>
      <c r="C75" s="83">
        <v>5.0000000000000001E-4</v>
      </c>
      <c r="D75" s="6">
        <v>5.0000000000000002E-5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41" t="s">
        <v>66</v>
      </c>
      <c r="B76" s="42" t="s">
        <v>5</v>
      </c>
      <c r="C76" s="84">
        <v>0.01</v>
      </c>
      <c r="D76" s="6">
        <v>1E-3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41" t="s">
        <v>67</v>
      </c>
      <c r="B77" s="42" t="s">
        <v>6</v>
      </c>
      <c r="C77" s="84">
        <v>0.01</v>
      </c>
      <c r="D77" s="6">
        <v>1E-3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41" t="s">
        <v>68</v>
      </c>
      <c r="B78" s="42" t="s">
        <v>7</v>
      </c>
      <c r="C78" s="84">
        <v>0.01</v>
      </c>
      <c r="D78" s="6">
        <v>1E-3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41" t="s">
        <v>69</v>
      </c>
      <c r="B79" s="42" t="s">
        <v>8</v>
      </c>
      <c r="C79" s="84">
        <v>0.05</v>
      </c>
      <c r="D79" s="6">
        <v>5.0000000000000001E-3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41" t="s">
        <v>70</v>
      </c>
      <c r="B80" s="42" t="s">
        <v>9</v>
      </c>
      <c r="C80" s="84">
        <v>0.04</v>
      </c>
      <c r="D80" s="6">
        <v>4.0000000000000001E-3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41" t="s">
        <v>71</v>
      </c>
      <c r="B81" s="42" t="s">
        <v>10</v>
      </c>
      <c r="C81" s="84">
        <v>0.01</v>
      </c>
      <c r="D81" s="6">
        <v>1E-3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41" t="s">
        <v>72</v>
      </c>
      <c r="B82" s="42" t="s">
        <v>11</v>
      </c>
      <c r="C82" s="81">
        <v>10</v>
      </c>
      <c r="D82" s="6">
        <v>0.02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>
      <c r="A83" s="37" t="s">
        <v>73</v>
      </c>
      <c r="B83" s="38" t="s">
        <v>12</v>
      </c>
      <c r="C83" s="85">
        <v>0.8</v>
      </c>
      <c r="D83" s="6">
        <v>0.08</v>
      </c>
      <c r="E83" s="25">
        <v>0.78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41" t="s">
        <v>74</v>
      </c>
      <c r="B84" s="42" t="s">
        <v>13</v>
      </c>
      <c r="C84" s="85">
        <v>1</v>
      </c>
      <c r="D84" s="6">
        <v>0.1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41" t="s">
        <v>75</v>
      </c>
      <c r="B85" s="42" t="s">
        <v>14</v>
      </c>
      <c r="C85" s="82">
        <v>2E-3</v>
      </c>
      <c r="D85" s="6">
        <v>2.0000000000000001E-4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41" t="s">
        <v>76</v>
      </c>
      <c r="B86" s="42" t="s">
        <v>15</v>
      </c>
      <c r="C86" s="84">
        <v>0.05</v>
      </c>
      <c r="D86" s="6">
        <v>5.0000000000000001E-3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41" t="s">
        <v>77</v>
      </c>
      <c r="B87" s="42" t="s">
        <v>16</v>
      </c>
      <c r="C87" s="84">
        <v>0.04</v>
      </c>
      <c r="D87" s="6">
        <v>4.0000000000000001E-3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41" t="s">
        <v>78</v>
      </c>
      <c r="B88" s="42" t="s">
        <v>17</v>
      </c>
      <c r="C88" s="84">
        <v>0.02</v>
      </c>
      <c r="D88" s="6">
        <v>2E-3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41" t="s">
        <v>79</v>
      </c>
      <c r="B89" s="42" t="s">
        <v>53</v>
      </c>
      <c r="C89" s="84">
        <v>0.01</v>
      </c>
      <c r="D89" s="6">
        <v>1E-3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41" t="s">
        <v>80</v>
      </c>
      <c r="B90" s="42" t="s">
        <v>54</v>
      </c>
      <c r="C90" s="84">
        <v>0.01</v>
      </c>
      <c r="D90" s="6">
        <v>1E-3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>
      <c r="A91" s="41" t="s">
        <v>81</v>
      </c>
      <c r="B91" s="42" t="s">
        <v>55</v>
      </c>
      <c r="C91" s="84">
        <v>0.01</v>
      </c>
      <c r="D91" s="6">
        <v>1E-3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>
      <c r="A92" s="1" t="s">
        <v>82</v>
      </c>
      <c r="B92" s="2" t="s">
        <v>18</v>
      </c>
      <c r="C92" s="85">
        <v>0.6</v>
      </c>
      <c r="D92" s="6">
        <v>0.06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>
      <c r="A93" s="1" t="s">
        <v>83</v>
      </c>
      <c r="B93" s="2" t="s">
        <v>19</v>
      </c>
      <c r="C93" s="84">
        <v>0.02</v>
      </c>
      <c r="D93" s="6">
        <v>2E-3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>
      <c r="A94" s="1" t="s">
        <v>84</v>
      </c>
      <c r="B94" s="2" t="s">
        <v>20</v>
      </c>
      <c r="C94" s="84">
        <v>0.06</v>
      </c>
      <c r="D94" s="6">
        <v>1E-3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>
      <c r="A95" s="1" t="s">
        <v>85</v>
      </c>
      <c r="B95" s="2" t="s">
        <v>21</v>
      </c>
      <c r="C95" s="84">
        <v>0.03</v>
      </c>
      <c r="D95" s="6">
        <v>3.0000000000000001E-3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>
      <c r="A96" s="1" t="s">
        <v>86</v>
      </c>
      <c r="B96" s="2" t="s">
        <v>56</v>
      </c>
      <c r="C96" s="85">
        <v>0.1</v>
      </c>
      <c r="D96" s="6">
        <v>1E-3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>
      <c r="A97" s="1" t="s">
        <v>87</v>
      </c>
      <c r="B97" s="2" t="s">
        <v>22</v>
      </c>
      <c r="C97" s="84">
        <v>0.01</v>
      </c>
      <c r="D97" s="6">
        <v>1E-3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1" t="s">
        <v>88</v>
      </c>
      <c r="B98" s="2" t="s">
        <v>23</v>
      </c>
      <c r="C98" s="85">
        <v>0.1</v>
      </c>
      <c r="D98" s="6">
        <v>1E-3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>
      <c r="A99" s="1" t="s">
        <v>89</v>
      </c>
      <c r="B99" s="2" t="s">
        <v>24</v>
      </c>
      <c r="C99" s="84">
        <v>0.03</v>
      </c>
      <c r="D99" s="6">
        <v>3.0000000000000001E-3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1" t="s">
        <v>90</v>
      </c>
      <c r="B100" s="2" t="s">
        <v>57</v>
      </c>
      <c r="C100" s="84">
        <v>0.03</v>
      </c>
      <c r="D100" s="6">
        <v>1E-3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1" t="s">
        <v>91</v>
      </c>
      <c r="B101" s="2" t="s">
        <v>58</v>
      </c>
      <c r="C101" s="84">
        <v>0.09</v>
      </c>
      <c r="D101" s="6">
        <v>1E-3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1" t="s">
        <v>92</v>
      </c>
      <c r="B102" s="2" t="s">
        <v>25</v>
      </c>
      <c r="C102" s="84">
        <v>0.08</v>
      </c>
      <c r="D102" s="6">
        <v>8.0000000000000002E-3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>
      <c r="A103" s="41" t="s">
        <v>93</v>
      </c>
      <c r="B103" s="42" t="s">
        <v>26</v>
      </c>
      <c r="C103" s="85">
        <v>1</v>
      </c>
      <c r="D103" s="6">
        <v>0.01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41" t="s">
        <v>94</v>
      </c>
      <c r="B104" s="42" t="s">
        <v>27</v>
      </c>
      <c r="C104" s="85">
        <v>0.2</v>
      </c>
      <c r="D104" s="6">
        <v>0.02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41" t="s">
        <v>95</v>
      </c>
      <c r="B105" s="42" t="s">
        <v>28</v>
      </c>
      <c r="C105" s="85">
        <v>0.3</v>
      </c>
      <c r="D105" s="6">
        <v>0.03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41" t="s">
        <v>96</v>
      </c>
      <c r="B106" s="42" t="s">
        <v>29</v>
      </c>
      <c r="C106" s="85">
        <v>1</v>
      </c>
      <c r="D106" s="6">
        <v>0.01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41" t="s">
        <v>97</v>
      </c>
      <c r="B107" s="42" t="s">
        <v>30</v>
      </c>
      <c r="C107" s="81">
        <v>200</v>
      </c>
      <c r="D107" s="6">
        <v>0.1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41" t="s">
        <v>98</v>
      </c>
      <c r="B108" s="42" t="s">
        <v>31</v>
      </c>
      <c r="C108" s="84">
        <v>0.05</v>
      </c>
      <c r="D108" s="6">
        <v>5.0000000000000001E-3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41" t="s">
        <v>99</v>
      </c>
      <c r="B109" s="42" t="s">
        <v>32</v>
      </c>
      <c r="C109" s="81">
        <v>200</v>
      </c>
      <c r="D109" s="6">
        <v>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41" t="s">
        <v>100</v>
      </c>
      <c r="B110" s="42" t="s">
        <v>33</v>
      </c>
      <c r="C110" s="81">
        <v>300</v>
      </c>
      <c r="D110" s="6">
        <v>1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>
      <c r="A111" s="41" t="s">
        <v>101</v>
      </c>
      <c r="B111" s="42" t="s">
        <v>34</v>
      </c>
      <c r="C111" s="81">
        <v>500</v>
      </c>
      <c r="D111" s="6">
        <v>20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41" t="s">
        <v>102</v>
      </c>
      <c r="B112" s="42" t="s">
        <v>35</v>
      </c>
      <c r="C112" s="85">
        <v>0.2</v>
      </c>
      <c r="D112" s="6">
        <v>0.02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>
      <c r="A113" s="41" t="s">
        <v>103</v>
      </c>
      <c r="B113" s="42" t="s">
        <v>59</v>
      </c>
      <c r="C113" s="86">
        <v>1.0000000000000001E-5</v>
      </c>
      <c r="D113" s="6">
        <v>9.9999999999999995E-7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>
      <c r="A114" s="41" t="s">
        <v>104</v>
      </c>
      <c r="B114" s="42" t="s">
        <v>36</v>
      </c>
      <c r="C114" s="86">
        <v>1.0000000000000001E-5</v>
      </c>
      <c r="D114" s="6">
        <v>9.9999999999999995E-7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>
      <c r="A115" s="41" t="s">
        <v>105</v>
      </c>
      <c r="B115" s="42" t="s">
        <v>37</v>
      </c>
      <c r="C115" s="84">
        <v>0.02</v>
      </c>
      <c r="D115" s="6">
        <v>2E-3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>
      <c r="A116" s="41" t="s">
        <v>106</v>
      </c>
      <c r="B116" s="42" t="s">
        <v>38</v>
      </c>
      <c r="C116" s="82">
        <v>5.0000000000000001E-3</v>
      </c>
      <c r="D116" s="6">
        <v>5.0000000000000001E-4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>
      <c r="A117" s="41" t="s">
        <v>107</v>
      </c>
      <c r="B117" s="42" t="s">
        <v>39</v>
      </c>
      <c r="C117" s="81">
        <v>3</v>
      </c>
      <c r="D117" s="6">
        <v>0.3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37" t="s">
        <v>108</v>
      </c>
      <c r="B118" s="38" t="s">
        <v>40</v>
      </c>
      <c r="C118" s="3" t="s">
        <v>113</v>
      </c>
      <c r="D118" s="6"/>
      <c r="E118" s="3">
        <v>9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>
      <c r="A119" s="1" t="s">
        <v>109</v>
      </c>
      <c r="B119" s="2" t="s">
        <v>41</v>
      </c>
      <c r="C119" s="3" t="s">
        <v>42</v>
      </c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>
      <c r="A120" s="41" t="s">
        <v>110</v>
      </c>
      <c r="B120" s="42" t="s">
        <v>43</v>
      </c>
      <c r="C120" s="3" t="s">
        <v>42</v>
      </c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>
      <c r="A121" s="41" t="s">
        <v>111</v>
      </c>
      <c r="B121" s="42" t="s">
        <v>44</v>
      </c>
      <c r="C121" s="3" t="s">
        <v>114</v>
      </c>
      <c r="D121" s="6">
        <v>0.5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>
      <c r="A122" s="41" t="s">
        <v>112</v>
      </c>
      <c r="B122" s="42" t="s">
        <v>45</v>
      </c>
      <c r="C122" s="3" t="s">
        <v>115</v>
      </c>
      <c r="D122" s="6">
        <v>0.1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>
      <c r="A123" s="1"/>
      <c r="B123" s="2" t="s">
        <v>61</v>
      </c>
      <c r="C123" s="2"/>
      <c r="D123" s="6"/>
      <c r="E123" s="3" t="s">
        <v>238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>
      <c r="A124" s="32"/>
      <c r="B124" s="33"/>
      <c r="C124" s="33"/>
      <c r="D124" s="34"/>
      <c r="E124" s="36"/>
      <c r="F124" s="36"/>
      <c r="G124" s="36"/>
      <c r="H124" s="36"/>
      <c r="I124" s="33"/>
      <c r="J124" s="33"/>
      <c r="K124" s="33"/>
      <c r="L124" s="33"/>
      <c r="M124" s="35"/>
      <c r="N124" s="35"/>
      <c r="O124" s="33"/>
      <c r="P124" s="33"/>
    </row>
    <row r="125" spans="1:16">
      <c r="A125" s="1"/>
      <c r="B125" s="2" t="s">
        <v>219</v>
      </c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>
      <c r="A126" s="1"/>
      <c r="B126" s="2" t="s">
        <v>220</v>
      </c>
      <c r="C126" s="4"/>
      <c r="D126" s="6"/>
      <c r="E126" s="6"/>
      <c r="F126" s="4"/>
      <c r="G126" s="4"/>
      <c r="H126" s="4"/>
      <c r="I126" s="3"/>
      <c r="J126" s="3"/>
      <c r="K126" s="3"/>
      <c r="L126" s="4"/>
      <c r="M126" s="4"/>
      <c r="N126" s="4"/>
      <c r="O126" s="4"/>
      <c r="P126" s="4"/>
    </row>
    <row r="127" spans="1:16">
      <c r="A127" s="1"/>
      <c r="B127" s="2" t="s">
        <v>192</v>
      </c>
      <c r="C127" s="4"/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>
      <c r="A128" s="1"/>
      <c r="B128" s="2" t="s">
        <v>193</v>
      </c>
      <c r="C128" s="4"/>
      <c r="D128" s="6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>
      <c r="A129" s="1"/>
      <c r="B129" s="2" t="s">
        <v>227</v>
      </c>
      <c r="C129" s="4" t="s">
        <v>226</v>
      </c>
      <c r="D129" s="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>
      <c r="A130" s="32"/>
      <c r="B130" s="33"/>
      <c r="C130" s="36"/>
      <c r="D130" s="34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>
      <c r="A131" s="7"/>
      <c r="B131" s="51" t="s">
        <v>138</v>
      </c>
      <c r="C131" s="7"/>
      <c r="E131" s="31">
        <f t="shared" ref="E131:P131" si="7">IF(E64=0,"",E64)</f>
        <v>45398</v>
      </c>
      <c r="F131" s="31" t="str">
        <f t="shared" si="7"/>
        <v/>
      </c>
      <c r="G131" s="72" t="str">
        <f t="shared" si="7"/>
        <v/>
      </c>
      <c r="H131" s="72" t="str">
        <f t="shared" si="7"/>
        <v/>
      </c>
      <c r="I131" s="31" t="str">
        <f t="shared" si="7"/>
        <v/>
      </c>
      <c r="J131" s="31" t="str">
        <f t="shared" si="7"/>
        <v/>
      </c>
      <c r="K131" s="31" t="str">
        <f t="shared" si="7"/>
        <v/>
      </c>
      <c r="L131" s="31" t="str">
        <f t="shared" si="7"/>
        <v/>
      </c>
      <c r="M131" s="72" t="str">
        <f t="shared" si="7"/>
        <v/>
      </c>
      <c r="N131" s="31" t="str">
        <f t="shared" si="7"/>
        <v/>
      </c>
      <c r="O131" s="31" t="str">
        <f t="shared" si="7"/>
        <v/>
      </c>
      <c r="P131" s="31" t="str">
        <f t="shared" si="7"/>
        <v/>
      </c>
    </row>
    <row r="132" spans="1:16">
      <c r="A132" s="1"/>
      <c r="B132" s="21" t="s">
        <v>48</v>
      </c>
      <c r="C132" s="22" t="s">
        <v>218</v>
      </c>
      <c r="D132" s="52" t="s">
        <v>159</v>
      </c>
      <c r="E132" s="22" t="s">
        <v>239</v>
      </c>
      <c r="F132" s="22"/>
      <c r="G132" s="22"/>
      <c r="H132" s="22"/>
      <c r="I132" s="54"/>
      <c r="J132" s="54"/>
      <c r="K132" s="54"/>
      <c r="L132" s="22"/>
      <c r="M132" s="22"/>
      <c r="N132" s="22"/>
      <c r="O132" s="22"/>
      <c r="P132" s="22"/>
    </row>
    <row r="133" spans="1:16">
      <c r="A133" s="1"/>
      <c r="B133" s="15" t="s">
        <v>50</v>
      </c>
      <c r="C133" s="16" t="s">
        <v>51</v>
      </c>
      <c r="D133" s="17"/>
      <c r="E133" s="55">
        <v>19</v>
      </c>
      <c r="F133" s="27"/>
      <c r="G133" s="27"/>
      <c r="H133" s="27"/>
      <c r="I133" s="27"/>
      <c r="J133" s="55"/>
      <c r="K133" s="55"/>
      <c r="L133" s="27"/>
      <c r="M133" s="27"/>
      <c r="N133" s="27"/>
      <c r="O133" s="27"/>
      <c r="P133" s="27"/>
    </row>
    <row r="134" spans="1:16">
      <c r="A134" s="1"/>
      <c r="B134" s="18" t="s">
        <v>52</v>
      </c>
      <c r="C134" s="19" t="s">
        <v>51</v>
      </c>
      <c r="D134" s="20"/>
      <c r="E134" s="56">
        <v>16.399999999999999</v>
      </c>
      <c r="F134" s="29"/>
      <c r="G134" s="29"/>
      <c r="H134" s="29"/>
      <c r="I134" s="29"/>
      <c r="J134" s="56"/>
      <c r="K134" s="56"/>
      <c r="L134" s="29"/>
      <c r="M134" s="29"/>
      <c r="N134" s="29"/>
      <c r="O134" s="29"/>
      <c r="P134" s="29"/>
    </row>
    <row r="135" spans="1:16">
      <c r="A135" s="1"/>
      <c r="B135" s="6" t="s">
        <v>137</v>
      </c>
      <c r="C135" s="6"/>
      <c r="D135" s="6"/>
      <c r="E135" s="31" t="str">
        <f t="shared" ref="E135:P135" si="8">IF(E68=0,"",E68)</f>
        <v>曇</v>
      </c>
      <c r="F135" s="31" t="str">
        <f t="shared" si="8"/>
        <v/>
      </c>
      <c r="G135" s="31" t="str">
        <f t="shared" si="8"/>
        <v/>
      </c>
      <c r="H135" s="31" t="str">
        <f t="shared" si="8"/>
        <v/>
      </c>
      <c r="I135" s="31" t="str">
        <f t="shared" si="8"/>
        <v/>
      </c>
      <c r="J135" s="31" t="str">
        <f t="shared" si="8"/>
        <v/>
      </c>
      <c r="K135" s="31" t="str">
        <f t="shared" si="8"/>
        <v/>
      </c>
      <c r="L135" s="31" t="str">
        <f t="shared" si="8"/>
        <v/>
      </c>
      <c r="M135" s="31" t="str">
        <f t="shared" si="8"/>
        <v/>
      </c>
      <c r="N135" s="31" t="str">
        <f t="shared" si="8"/>
        <v/>
      </c>
      <c r="O135" s="31" t="str">
        <f t="shared" si="8"/>
        <v/>
      </c>
      <c r="P135" s="31" t="str">
        <f t="shared" si="8"/>
        <v/>
      </c>
    </row>
    <row r="136" spans="1:16">
      <c r="H136" s="73"/>
    </row>
    <row r="137" spans="1:16">
      <c r="A137" s="87" t="s">
        <v>143</v>
      </c>
      <c r="B137" s="7" t="s">
        <v>155</v>
      </c>
      <c r="C137" s="7"/>
      <c r="D137" s="7" t="s">
        <v>139</v>
      </c>
      <c r="E137" s="7">
        <f t="shared" ref="E137" si="9">SUBTOTAL(3,E139:E189)</f>
        <v>2</v>
      </c>
      <c r="F137" s="7">
        <f t="shared" ref="F137:O137" si="10">SUBTOTAL(3,F139:F189)</f>
        <v>0</v>
      </c>
      <c r="G137" s="4">
        <f t="shared" si="10"/>
        <v>0</v>
      </c>
      <c r="H137" s="4">
        <f t="shared" si="10"/>
        <v>0</v>
      </c>
      <c r="I137" s="7">
        <f>SUBTOTAL(3,I139:I189)</f>
        <v>0</v>
      </c>
      <c r="J137" s="7">
        <v>2</v>
      </c>
      <c r="K137" s="7">
        <v>2</v>
      </c>
      <c r="L137" s="7">
        <f t="shared" ref="L137:M137" si="11">SUBTOTAL(3,L139:L189)</f>
        <v>0</v>
      </c>
      <c r="M137" s="4">
        <f t="shared" si="11"/>
        <v>0</v>
      </c>
      <c r="N137" s="7">
        <f t="shared" ref="N137:P137" si="12">SUBTOTAL(3,N139:N189)</f>
        <v>0</v>
      </c>
      <c r="O137" s="7">
        <f t="shared" si="10"/>
        <v>0</v>
      </c>
      <c r="P137" s="7">
        <f t="shared" si="12"/>
        <v>0</v>
      </c>
    </row>
    <row r="138" spans="1:16">
      <c r="A138" s="88"/>
      <c r="B138" s="7" t="s">
        <v>131</v>
      </c>
      <c r="C138" s="7" t="s">
        <v>132</v>
      </c>
      <c r="D138" s="7" t="s">
        <v>133</v>
      </c>
      <c r="E138" s="7" t="s">
        <v>117</v>
      </c>
      <c r="F138" s="7" t="s">
        <v>118</v>
      </c>
      <c r="G138" s="4" t="s">
        <v>119</v>
      </c>
      <c r="H138" s="4" t="s">
        <v>120</v>
      </c>
      <c r="I138" s="7" t="s">
        <v>121</v>
      </c>
      <c r="J138" s="7" t="s">
        <v>122</v>
      </c>
      <c r="K138" s="7" t="s">
        <v>123</v>
      </c>
      <c r="L138" s="7" t="s">
        <v>124</v>
      </c>
      <c r="M138" s="4" t="s">
        <v>125</v>
      </c>
      <c r="N138" s="7" t="s">
        <v>180</v>
      </c>
      <c r="O138" s="7" t="s">
        <v>127</v>
      </c>
      <c r="P138" s="7" t="s">
        <v>191</v>
      </c>
    </row>
    <row r="139" spans="1:16">
      <c r="A139" s="41" t="s">
        <v>62</v>
      </c>
      <c r="B139" s="42" t="s">
        <v>0</v>
      </c>
      <c r="C139" s="80">
        <v>100</v>
      </c>
      <c r="D139" s="6">
        <v>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>
      <c r="A140" s="41" t="s">
        <v>63</v>
      </c>
      <c r="B140" s="42" t="s">
        <v>1</v>
      </c>
      <c r="C140" s="3" t="s">
        <v>2</v>
      </c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>
      <c r="A141" s="41" t="s">
        <v>64</v>
      </c>
      <c r="B141" s="42" t="s">
        <v>3</v>
      </c>
      <c r="C141" s="82">
        <v>3.0000000000000001E-3</v>
      </c>
      <c r="D141" s="6">
        <v>2.9999999999999997E-4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>
      <c r="A142" s="41" t="s">
        <v>65</v>
      </c>
      <c r="B142" s="42" t="s">
        <v>4</v>
      </c>
      <c r="C142" s="83">
        <v>5.0000000000000001E-4</v>
      </c>
      <c r="D142" s="6">
        <v>5.0000000000000002E-5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>
      <c r="A143" s="41" t="s">
        <v>66</v>
      </c>
      <c r="B143" s="42" t="s">
        <v>5</v>
      </c>
      <c r="C143" s="84">
        <v>0.01</v>
      </c>
      <c r="D143" s="6">
        <v>1E-3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>
      <c r="A144" s="41" t="s">
        <v>67</v>
      </c>
      <c r="B144" s="42" t="s">
        <v>6</v>
      </c>
      <c r="C144" s="84">
        <v>0.01</v>
      </c>
      <c r="D144" s="6">
        <v>1E-3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>
      <c r="A145" s="41" t="s">
        <v>68</v>
      </c>
      <c r="B145" s="42" t="s">
        <v>7</v>
      </c>
      <c r="C145" s="84">
        <v>0.01</v>
      </c>
      <c r="D145" s="6">
        <v>1E-3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>
      <c r="A146" s="41" t="s">
        <v>69</v>
      </c>
      <c r="B146" s="42" t="s">
        <v>8</v>
      </c>
      <c r="C146" s="84">
        <v>0.05</v>
      </c>
      <c r="D146" s="6">
        <v>5.0000000000000001E-3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>
      <c r="A147" s="41" t="s">
        <v>70</v>
      </c>
      <c r="B147" s="42" t="s">
        <v>9</v>
      </c>
      <c r="C147" s="84">
        <v>0.04</v>
      </c>
      <c r="D147" s="6">
        <v>4.0000000000000001E-3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>
      <c r="A148" s="41" t="s">
        <v>71</v>
      </c>
      <c r="B148" s="42" t="s">
        <v>10</v>
      </c>
      <c r="C148" s="84">
        <v>0.01</v>
      </c>
      <c r="D148" s="6">
        <v>1E-3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>
      <c r="A149" s="41" t="s">
        <v>72</v>
      </c>
      <c r="B149" s="42" t="s">
        <v>11</v>
      </c>
      <c r="C149" s="81">
        <v>10</v>
      </c>
      <c r="D149" s="6">
        <v>0.02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>
      <c r="A150" s="37" t="s">
        <v>73</v>
      </c>
      <c r="B150" s="38" t="s">
        <v>12</v>
      </c>
      <c r="C150" s="85">
        <v>0.8</v>
      </c>
      <c r="D150" s="6">
        <v>0.08</v>
      </c>
      <c r="E150" s="25">
        <v>0.57999999999999996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>
      <c r="A151" s="41" t="s">
        <v>74</v>
      </c>
      <c r="B151" s="42" t="s">
        <v>13</v>
      </c>
      <c r="C151" s="85">
        <v>1</v>
      </c>
      <c r="D151" s="6">
        <v>0.1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>
      <c r="A152" s="41" t="s">
        <v>75</v>
      </c>
      <c r="B152" s="42" t="s">
        <v>14</v>
      </c>
      <c r="C152" s="82">
        <v>2E-3</v>
      </c>
      <c r="D152" s="6">
        <v>2.0000000000000001E-4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>
      <c r="A153" s="41" t="s">
        <v>76</v>
      </c>
      <c r="B153" s="42" t="s">
        <v>15</v>
      </c>
      <c r="C153" s="84">
        <v>0.05</v>
      </c>
      <c r="D153" s="6">
        <v>5.0000000000000001E-3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>
      <c r="A154" s="41" t="s">
        <v>77</v>
      </c>
      <c r="B154" s="42" t="s">
        <v>16</v>
      </c>
      <c r="C154" s="84">
        <v>0.04</v>
      </c>
      <c r="D154" s="6">
        <v>4.0000000000000001E-3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>
      <c r="A155" s="41" t="s">
        <v>78</v>
      </c>
      <c r="B155" s="42" t="s">
        <v>17</v>
      </c>
      <c r="C155" s="84">
        <v>0.02</v>
      </c>
      <c r="D155" s="6">
        <v>2E-3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>
      <c r="A156" s="41" t="s">
        <v>79</v>
      </c>
      <c r="B156" s="42" t="s">
        <v>53</v>
      </c>
      <c r="C156" s="84">
        <v>0.01</v>
      </c>
      <c r="D156" s="6">
        <v>1E-3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>
      <c r="A157" s="41" t="s">
        <v>80</v>
      </c>
      <c r="B157" s="42" t="s">
        <v>54</v>
      </c>
      <c r="C157" s="84">
        <v>0.01</v>
      </c>
      <c r="D157" s="6">
        <v>1E-3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>
      <c r="A158" s="41" t="s">
        <v>81</v>
      </c>
      <c r="B158" s="42" t="s">
        <v>55</v>
      </c>
      <c r="C158" s="84">
        <v>0.01</v>
      </c>
      <c r="D158" s="6">
        <v>1E-3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>
      <c r="A159" s="1" t="s">
        <v>82</v>
      </c>
      <c r="B159" s="2" t="s">
        <v>18</v>
      </c>
      <c r="C159" s="85">
        <v>0.6</v>
      </c>
      <c r="D159" s="6">
        <v>0.06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>
      <c r="A160" s="1" t="s">
        <v>83</v>
      </c>
      <c r="B160" s="2" t="s">
        <v>19</v>
      </c>
      <c r="C160" s="84">
        <v>0.02</v>
      </c>
      <c r="D160" s="6">
        <v>2E-3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>
      <c r="A161" s="1" t="s">
        <v>84</v>
      </c>
      <c r="B161" s="2" t="s">
        <v>20</v>
      </c>
      <c r="C161" s="84">
        <v>0.06</v>
      </c>
      <c r="D161" s="6">
        <v>1E-3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>
      <c r="A162" s="1" t="s">
        <v>85</v>
      </c>
      <c r="B162" s="2" t="s">
        <v>21</v>
      </c>
      <c r="C162" s="84">
        <v>0.03</v>
      </c>
      <c r="D162" s="6">
        <v>3.0000000000000001E-3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>
      <c r="A163" s="1" t="s">
        <v>86</v>
      </c>
      <c r="B163" s="2" t="s">
        <v>56</v>
      </c>
      <c r="C163" s="85">
        <v>0.1</v>
      </c>
      <c r="D163" s="6">
        <v>1E-3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>
      <c r="A164" s="1" t="s">
        <v>87</v>
      </c>
      <c r="B164" s="2" t="s">
        <v>22</v>
      </c>
      <c r="C164" s="84">
        <v>0.01</v>
      </c>
      <c r="D164" s="6">
        <v>1E-3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>
      <c r="A165" s="1" t="s">
        <v>88</v>
      </c>
      <c r="B165" s="2" t="s">
        <v>23</v>
      </c>
      <c r="C165" s="85">
        <v>0.1</v>
      </c>
      <c r="D165" s="6">
        <v>1E-3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>
      <c r="A166" s="1" t="s">
        <v>89</v>
      </c>
      <c r="B166" s="2" t="s">
        <v>24</v>
      </c>
      <c r="C166" s="84">
        <v>0.03</v>
      </c>
      <c r="D166" s="6">
        <v>3.0000000000000001E-3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>
      <c r="A167" s="1" t="s">
        <v>90</v>
      </c>
      <c r="B167" s="2" t="s">
        <v>57</v>
      </c>
      <c r="C167" s="84">
        <v>0.03</v>
      </c>
      <c r="D167" s="6">
        <v>1E-3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>
      <c r="A168" s="1" t="s">
        <v>91</v>
      </c>
      <c r="B168" s="2" t="s">
        <v>58</v>
      </c>
      <c r="C168" s="84">
        <v>0.09</v>
      </c>
      <c r="D168" s="6">
        <v>1E-3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>
      <c r="A169" s="1" t="s">
        <v>92</v>
      </c>
      <c r="B169" s="2" t="s">
        <v>25</v>
      </c>
      <c r="C169" s="84">
        <v>0.08</v>
      </c>
      <c r="D169" s="6">
        <v>8.0000000000000002E-3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>
      <c r="A170" s="41" t="s">
        <v>93</v>
      </c>
      <c r="B170" s="42" t="s">
        <v>26</v>
      </c>
      <c r="C170" s="85">
        <v>1</v>
      </c>
      <c r="D170" s="6">
        <v>0.01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>
      <c r="A171" s="41" t="s">
        <v>94</v>
      </c>
      <c r="B171" s="42" t="s">
        <v>27</v>
      </c>
      <c r="C171" s="85">
        <v>0.2</v>
      </c>
      <c r="D171" s="6">
        <v>0.02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>
      <c r="A172" s="41" t="s">
        <v>95</v>
      </c>
      <c r="B172" s="42" t="s">
        <v>28</v>
      </c>
      <c r="C172" s="85">
        <v>0.3</v>
      </c>
      <c r="D172" s="6">
        <v>0.03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>
      <c r="A173" s="41" t="s">
        <v>96</v>
      </c>
      <c r="B173" s="42" t="s">
        <v>29</v>
      </c>
      <c r="C173" s="85">
        <v>1</v>
      </c>
      <c r="D173" s="6">
        <v>0.01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>
      <c r="A174" s="41" t="s">
        <v>97</v>
      </c>
      <c r="B174" s="42" t="s">
        <v>30</v>
      </c>
      <c r="C174" s="81">
        <v>200</v>
      </c>
      <c r="D174" s="6">
        <v>0.1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>
      <c r="A175" s="41" t="s">
        <v>98</v>
      </c>
      <c r="B175" s="42" t="s">
        <v>31</v>
      </c>
      <c r="C175" s="84">
        <v>0.05</v>
      </c>
      <c r="D175" s="6">
        <v>5.0000000000000001E-3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>
      <c r="A176" s="41" t="s">
        <v>99</v>
      </c>
      <c r="B176" s="42" t="s">
        <v>32</v>
      </c>
      <c r="C176" s="81">
        <v>200</v>
      </c>
      <c r="D176" s="6">
        <v>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>
      <c r="A177" s="41" t="s">
        <v>100</v>
      </c>
      <c r="B177" s="42" t="s">
        <v>33</v>
      </c>
      <c r="C177" s="81">
        <v>300</v>
      </c>
      <c r="D177" s="6">
        <v>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>
      <c r="A178" s="41" t="s">
        <v>101</v>
      </c>
      <c r="B178" s="42" t="s">
        <v>34</v>
      </c>
      <c r="C178" s="81">
        <v>500</v>
      </c>
      <c r="D178" s="6">
        <v>20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>
      <c r="A179" s="41" t="s">
        <v>102</v>
      </c>
      <c r="B179" s="42" t="s">
        <v>35</v>
      </c>
      <c r="C179" s="85">
        <v>0.2</v>
      </c>
      <c r="D179" s="6">
        <v>0.02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>
      <c r="A180" s="41" t="s">
        <v>103</v>
      </c>
      <c r="B180" s="42" t="s">
        <v>59</v>
      </c>
      <c r="C180" s="86">
        <v>1.0000000000000001E-5</v>
      </c>
      <c r="D180" s="6">
        <v>9.9999999999999995E-7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>
      <c r="A181" s="41" t="s">
        <v>104</v>
      </c>
      <c r="B181" s="42" t="s">
        <v>36</v>
      </c>
      <c r="C181" s="86">
        <v>1.0000000000000001E-5</v>
      </c>
      <c r="D181" s="6">
        <v>9.9999999999999995E-7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>
      <c r="A182" s="41" t="s">
        <v>105</v>
      </c>
      <c r="B182" s="42" t="s">
        <v>37</v>
      </c>
      <c r="C182" s="84">
        <v>0.02</v>
      </c>
      <c r="D182" s="6">
        <v>2E-3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>
      <c r="A183" s="41" t="s">
        <v>106</v>
      </c>
      <c r="B183" s="42" t="s">
        <v>38</v>
      </c>
      <c r="C183" s="82">
        <v>5.0000000000000001E-3</v>
      </c>
      <c r="D183" s="6">
        <v>5.0000000000000001E-4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>
      <c r="A184" s="41" t="s">
        <v>107</v>
      </c>
      <c r="B184" s="42" t="s">
        <v>39</v>
      </c>
      <c r="C184" s="81">
        <v>3</v>
      </c>
      <c r="D184" s="6">
        <v>0.3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>
      <c r="A185" s="37" t="s">
        <v>108</v>
      </c>
      <c r="B185" s="38" t="s">
        <v>40</v>
      </c>
      <c r="C185" s="3" t="s">
        <v>113</v>
      </c>
      <c r="D185" s="6"/>
      <c r="E185" s="3">
        <v>9.1999999999999993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>
      <c r="A186" s="1" t="s">
        <v>109</v>
      </c>
      <c r="B186" s="2" t="s">
        <v>41</v>
      </c>
      <c r="C186" s="3" t="s">
        <v>42</v>
      </c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>
      <c r="A187" s="41" t="s">
        <v>110</v>
      </c>
      <c r="B187" s="42" t="s">
        <v>43</v>
      </c>
      <c r="C187" s="3" t="s">
        <v>42</v>
      </c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>
      <c r="A188" s="41" t="s">
        <v>111</v>
      </c>
      <c r="B188" s="42" t="s">
        <v>44</v>
      </c>
      <c r="C188" s="3" t="s">
        <v>114</v>
      </c>
      <c r="D188" s="6">
        <v>0.5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>
      <c r="A189" s="41" t="s">
        <v>112</v>
      </c>
      <c r="B189" s="42" t="s">
        <v>45</v>
      </c>
      <c r="C189" s="3" t="s">
        <v>115</v>
      </c>
      <c r="D189" s="6">
        <v>0.1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>
      <c r="A190" s="1"/>
      <c r="B190" s="2" t="s">
        <v>61</v>
      </c>
      <c r="C190" s="2"/>
      <c r="D190" s="6"/>
      <c r="E190" s="3" t="s">
        <v>238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>
      <c r="A191" s="32"/>
      <c r="B191" s="33"/>
      <c r="C191" s="33"/>
      <c r="D191" s="34"/>
      <c r="E191" s="35"/>
      <c r="F191" s="35"/>
      <c r="G191" s="33"/>
      <c r="H191" s="33"/>
      <c r="I191" s="33"/>
      <c r="J191" s="33"/>
      <c r="K191" s="33"/>
      <c r="L191" s="35"/>
      <c r="M191" s="33"/>
      <c r="N191" s="33"/>
      <c r="O191" s="33"/>
      <c r="P191" s="76"/>
    </row>
    <row r="192" spans="1:16">
      <c r="A192" s="1"/>
      <c r="B192" s="2" t="s">
        <v>219</v>
      </c>
      <c r="C192" s="4"/>
      <c r="D192" s="6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>
      <c r="A193" s="1"/>
      <c r="B193" s="2" t="s">
        <v>220</v>
      </c>
      <c r="C193" s="4"/>
      <c r="D193" s="6"/>
      <c r="E193" s="6"/>
      <c r="F193" s="4"/>
      <c r="G193" s="4"/>
      <c r="H193" s="4"/>
      <c r="I193" s="3"/>
      <c r="J193" s="3"/>
      <c r="K193" s="3"/>
      <c r="L193" s="4"/>
      <c r="M193" s="4"/>
      <c r="N193" s="4"/>
      <c r="O193" s="4"/>
      <c r="P193" s="4"/>
    </row>
    <row r="194" spans="1:16">
      <c r="A194" s="1"/>
      <c r="B194" s="2" t="s">
        <v>192</v>
      </c>
      <c r="C194" s="4"/>
      <c r="D194" s="6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>
      <c r="A195" s="1"/>
      <c r="B195" s="2" t="s">
        <v>193</v>
      </c>
      <c r="C195" s="4"/>
      <c r="D195" s="6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>
      <c r="A196" s="1"/>
      <c r="B196" s="2" t="s">
        <v>227</v>
      </c>
      <c r="C196" s="4" t="s">
        <v>226</v>
      </c>
      <c r="D196" s="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>
      <c r="A197" s="32"/>
      <c r="B197" s="33"/>
      <c r="C197" s="36"/>
      <c r="D197" s="34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</row>
    <row r="198" spans="1:16">
      <c r="A198" s="7"/>
      <c r="B198" s="51" t="s">
        <v>138</v>
      </c>
      <c r="C198" s="7"/>
      <c r="E198" s="31">
        <f t="shared" ref="E198:P198" si="13">IF(E131=0,"",E131)</f>
        <v>45398</v>
      </c>
      <c r="F198" s="31" t="str">
        <f t="shared" si="13"/>
        <v/>
      </c>
      <c r="G198" s="72" t="str">
        <f t="shared" si="13"/>
        <v/>
      </c>
      <c r="H198" s="72" t="str">
        <f t="shared" si="13"/>
        <v/>
      </c>
      <c r="I198" s="31" t="str">
        <f t="shared" si="13"/>
        <v/>
      </c>
      <c r="J198" s="31" t="str">
        <f t="shared" si="13"/>
        <v/>
      </c>
      <c r="K198" s="31" t="str">
        <f t="shared" si="13"/>
        <v/>
      </c>
      <c r="L198" s="31" t="str">
        <f t="shared" si="13"/>
        <v/>
      </c>
      <c r="M198" s="72" t="str">
        <f t="shared" si="13"/>
        <v/>
      </c>
      <c r="N198" s="31" t="str">
        <f t="shared" si="13"/>
        <v/>
      </c>
      <c r="O198" s="31" t="str">
        <f t="shared" si="13"/>
        <v/>
      </c>
      <c r="P198" s="31" t="str">
        <f t="shared" si="13"/>
        <v/>
      </c>
    </row>
    <row r="199" spans="1:16">
      <c r="A199" s="1"/>
      <c r="B199" s="21" t="s">
        <v>48</v>
      </c>
      <c r="C199" s="22" t="s">
        <v>218</v>
      </c>
      <c r="D199" s="52" t="s">
        <v>159</v>
      </c>
      <c r="E199" s="22" t="s">
        <v>239</v>
      </c>
      <c r="F199" s="22"/>
      <c r="G199" s="22"/>
      <c r="H199" s="22"/>
      <c r="I199" s="22"/>
      <c r="J199" s="54"/>
      <c r="K199" s="54"/>
      <c r="L199" s="22"/>
      <c r="M199" s="22"/>
      <c r="N199" s="22"/>
      <c r="O199" s="22"/>
      <c r="P199" s="22"/>
    </row>
    <row r="200" spans="1:16">
      <c r="A200" s="1"/>
      <c r="B200" s="15" t="s">
        <v>50</v>
      </c>
      <c r="C200" s="16" t="s">
        <v>51</v>
      </c>
      <c r="D200" s="17"/>
      <c r="E200" s="55">
        <v>21</v>
      </c>
      <c r="F200" s="27"/>
      <c r="G200" s="27"/>
      <c r="H200" s="27"/>
      <c r="I200" s="27"/>
      <c r="J200" s="55"/>
      <c r="K200" s="55"/>
      <c r="L200" s="27"/>
      <c r="M200" s="27"/>
      <c r="N200" s="27"/>
      <c r="O200" s="27"/>
      <c r="P200" s="27"/>
    </row>
    <row r="201" spans="1:16">
      <c r="A201" s="1"/>
      <c r="B201" s="18" t="s">
        <v>52</v>
      </c>
      <c r="C201" s="19" t="s">
        <v>51</v>
      </c>
      <c r="D201" s="20"/>
      <c r="E201" s="56">
        <v>18</v>
      </c>
      <c r="F201" s="29"/>
      <c r="G201" s="29"/>
      <c r="H201" s="29"/>
      <c r="I201" s="29"/>
      <c r="J201" s="56"/>
      <c r="K201" s="56"/>
      <c r="L201" s="29"/>
      <c r="M201" s="29"/>
      <c r="N201" s="29"/>
      <c r="O201" s="29"/>
      <c r="P201" s="29"/>
    </row>
    <row r="202" spans="1:16">
      <c r="A202" s="1"/>
      <c r="B202" s="6" t="s">
        <v>137</v>
      </c>
      <c r="C202" s="6"/>
      <c r="D202" s="6"/>
      <c r="E202" s="31" t="str">
        <f>E68</f>
        <v>曇</v>
      </c>
      <c r="F202" s="31"/>
      <c r="G202" s="31"/>
      <c r="H202" s="31"/>
      <c r="I202" s="31"/>
      <c r="J202" s="31"/>
      <c r="K202" s="31"/>
      <c r="L202" s="31"/>
      <c r="M202" s="31" t="str">
        <f t="shared" ref="M202:P202" si="14">IF(M135=0,"",M135)</f>
        <v/>
      </c>
      <c r="N202" s="31" t="str">
        <f t="shared" si="14"/>
        <v/>
      </c>
      <c r="O202" s="31" t="str">
        <f t="shared" si="14"/>
        <v/>
      </c>
      <c r="P202" s="31" t="str">
        <f t="shared" si="14"/>
        <v/>
      </c>
    </row>
    <row r="203" spans="1:16">
      <c r="H203" s="73"/>
    </row>
    <row r="204" spans="1:16" ht="13.15" customHeight="1">
      <c r="A204" s="87" t="s">
        <v>143</v>
      </c>
      <c r="B204" s="7" t="s">
        <v>156</v>
      </c>
      <c r="C204" s="7"/>
      <c r="D204" s="7" t="s">
        <v>139</v>
      </c>
      <c r="E204" s="7">
        <f t="shared" ref="E204" si="15">SUBTOTAL(3,E206:E256)</f>
        <v>2</v>
      </c>
      <c r="F204" s="7">
        <f t="shared" ref="F204:O204" si="16">SUBTOTAL(3,F206:F256)</f>
        <v>0</v>
      </c>
      <c r="G204" s="4">
        <f t="shared" si="16"/>
        <v>0</v>
      </c>
      <c r="H204" s="4">
        <f t="shared" si="16"/>
        <v>0</v>
      </c>
      <c r="I204" s="7">
        <f t="shared" si="16"/>
        <v>0</v>
      </c>
      <c r="J204" s="7">
        <f t="shared" si="16"/>
        <v>0</v>
      </c>
      <c r="K204" s="7">
        <f t="shared" ref="K204" si="17">SUBTOTAL(3,K206:K256)</f>
        <v>0</v>
      </c>
      <c r="L204" s="7">
        <f t="shared" ref="L204:M204" si="18">SUBTOTAL(3,L206:L256)</f>
        <v>0</v>
      </c>
      <c r="M204" s="4">
        <f t="shared" si="18"/>
        <v>0</v>
      </c>
      <c r="N204" s="7">
        <f t="shared" ref="N204:P204" si="19">SUBTOTAL(3,N206:N256)</f>
        <v>0</v>
      </c>
      <c r="O204" s="7">
        <f t="shared" si="16"/>
        <v>0</v>
      </c>
      <c r="P204" s="7">
        <f t="shared" si="19"/>
        <v>0</v>
      </c>
    </row>
    <row r="205" spans="1:16">
      <c r="A205" s="88"/>
      <c r="B205" s="7" t="s">
        <v>131</v>
      </c>
      <c r="C205" s="7" t="s">
        <v>132</v>
      </c>
      <c r="D205" s="7" t="s">
        <v>133</v>
      </c>
      <c r="E205" s="7" t="s">
        <v>117</v>
      </c>
      <c r="F205" s="7" t="s">
        <v>118</v>
      </c>
      <c r="G205" s="4" t="s">
        <v>119</v>
      </c>
      <c r="H205" s="4" t="s">
        <v>120</v>
      </c>
      <c r="I205" s="7" t="s">
        <v>121</v>
      </c>
      <c r="J205" s="7" t="s">
        <v>122</v>
      </c>
      <c r="K205" s="7" t="s">
        <v>123</v>
      </c>
      <c r="L205" s="7" t="s">
        <v>124</v>
      </c>
      <c r="M205" s="4" t="s">
        <v>125</v>
      </c>
      <c r="N205" s="7" t="s">
        <v>182</v>
      </c>
      <c r="O205" s="7" t="s">
        <v>127</v>
      </c>
      <c r="P205" s="7" t="s">
        <v>191</v>
      </c>
    </row>
    <row r="206" spans="1:16">
      <c r="A206" s="41" t="s">
        <v>62</v>
      </c>
      <c r="B206" s="42" t="s">
        <v>0</v>
      </c>
      <c r="C206" s="80">
        <v>100</v>
      </c>
      <c r="D206" s="6">
        <v>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>
      <c r="A207" s="41" t="s">
        <v>63</v>
      </c>
      <c r="B207" s="42" t="s">
        <v>1</v>
      </c>
      <c r="C207" s="3" t="s">
        <v>2</v>
      </c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>
      <c r="A208" s="41" t="s">
        <v>64</v>
      </c>
      <c r="B208" s="42" t="s">
        <v>3</v>
      </c>
      <c r="C208" s="82">
        <v>3.0000000000000001E-3</v>
      </c>
      <c r="D208" s="6">
        <v>2.9999999999999997E-4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>
      <c r="A209" s="41" t="s">
        <v>65</v>
      </c>
      <c r="B209" s="42" t="s">
        <v>4</v>
      </c>
      <c r="C209" s="83">
        <v>5.0000000000000001E-4</v>
      </c>
      <c r="D209" s="6">
        <v>5.0000000000000002E-5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>
      <c r="A210" s="41" t="s">
        <v>66</v>
      </c>
      <c r="B210" s="42" t="s">
        <v>5</v>
      </c>
      <c r="C210" s="84">
        <v>0.01</v>
      </c>
      <c r="D210" s="6">
        <v>1E-3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>
      <c r="A211" s="41" t="s">
        <v>67</v>
      </c>
      <c r="B211" s="42" t="s">
        <v>6</v>
      </c>
      <c r="C211" s="84">
        <v>0.01</v>
      </c>
      <c r="D211" s="6">
        <v>1E-3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>
      <c r="A212" s="41" t="s">
        <v>68</v>
      </c>
      <c r="B212" s="42" t="s">
        <v>7</v>
      </c>
      <c r="C212" s="84">
        <v>0.01</v>
      </c>
      <c r="D212" s="6">
        <v>1E-3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>
      <c r="A213" s="41" t="s">
        <v>69</v>
      </c>
      <c r="B213" s="42" t="s">
        <v>8</v>
      </c>
      <c r="C213" s="84">
        <v>0.05</v>
      </c>
      <c r="D213" s="6">
        <v>5.0000000000000001E-3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>
      <c r="A214" s="41" t="s">
        <v>70</v>
      </c>
      <c r="B214" s="42" t="s">
        <v>9</v>
      </c>
      <c r="C214" s="84">
        <v>0.04</v>
      </c>
      <c r="D214" s="6">
        <v>4.0000000000000001E-3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>
      <c r="A215" s="41" t="s">
        <v>71</v>
      </c>
      <c r="B215" s="42" t="s">
        <v>10</v>
      </c>
      <c r="C215" s="84">
        <v>0.01</v>
      </c>
      <c r="D215" s="6">
        <v>1E-3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>
      <c r="A216" s="41" t="s">
        <v>72</v>
      </c>
      <c r="B216" s="42" t="s">
        <v>11</v>
      </c>
      <c r="C216" s="81">
        <v>10</v>
      </c>
      <c r="D216" s="6">
        <v>0.02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>
      <c r="A217" s="37" t="s">
        <v>73</v>
      </c>
      <c r="B217" s="38" t="s">
        <v>12</v>
      </c>
      <c r="C217" s="85">
        <v>0.8</v>
      </c>
      <c r="D217" s="6">
        <v>0.08</v>
      </c>
      <c r="E217" s="25">
        <v>0.57999999999999996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>
      <c r="A218" s="41" t="s">
        <v>74</v>
      </c>
      <c r="B218" s="42" t="s">
        <v>13</v>
      </c>
      <c r="C218" s="85">
        <v>1</v>
      </c>
      <c r="D218" s="6">
        <v>0.1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>
      <c r="A219" s="41" t="s">
        <v>75</v>
      </c>
      <c r="B219" s="42" t="s">
        <v>14</v>
      </c>
      <c r="C219" s="82">
        <v>2E-3</v>
      </c>
      <c r="D219" s="6">
        <v>2.0000000000000001E-4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>
      <c r="A220" s="41" t="s">
        <v>76</v>
      </c>
      <c r="B220" s="42" t="s">
        <v>15</v>
      </c>
      <c r="C220" s="84">
        <v>0.05</v>
      </c>
      <c r="D220" s="6">
        <v>5.0000000000000001E-3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>
      <c r="A221" s="41" t="s">
        <v>77</v>
      </c>
      <c r="B221" s="42" t="s">
        <v>16</v>
      </c>
      <c r="C221" s="84">
        <v>0.04</v>
      </c>
      <c r="D221" s="6">
        <v>4.0000000000000001E-3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>
      <c r="A222" s="41" t="s">
        <v>78</v>
      </c>
      <c r="B222" s="42" t="s">
        <v>17</v>
      </c>
      <c r="C222" s="84">
        <v>0.02</v>
      </c>
      <c r="D222" s="6">
        <v>2E-3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>
      <c r="A223" s="41" t="s">
        <v>79</v>
      </c>
      <c r="B223" s="42" t="s">
        <v>53</v>
      </c>
      <c r="C223" s="84">
        <v>0.01</v>
      </c>
      <c r="D223" s="6">
        <v>1E-3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>
      <c r="A224" s="41" t="s">
        <v>80</v>
      </c>
      <c r="B224" s="42" t="s">
        <v>54</v>
      </c>
      <c r="C224" s="84">
        <v>0.01</v>
      </c>
      <c r="D224" s="6">
        <v>1E-3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>
      <c r="A225" s="41" t="s">
        <v>81</v>
      </c>
      <c r="B225" s="42" t="s">
        <v>55</v>
      </c>
      <c r="C225" s="84">
        <v>0.01</v>
      </c>
      <c r="D225" s="6">
        <v>1E-3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>
      <c r="A226" s="1" t="s">
        <v>82</v>
      </c>
      <c r="B226" s="2" t="s">
        <v>18</v>
      </c>
      <c r="C226" s="85">
        <v>0.6</v>
      </c>
      <c r="D226" s="6">
        <v>0.06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>
      <c r="A227" s="1" t="s">
        <v>83</v>
      </c>
      <c r="B227" s="2" t="s">
        <v>19</v>
      </c>
      <c r="C227" s="84">
        <v>0.02</v>
      </c>
      <c r="D227" s="6">
        <v>2E-3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>
      <c r="A228" s="1" t="s">
        <v>84</v>
      </c>
      <c r="B228" s="2" t="s">
        <v>20</v>
      </c>
      <c r="C228" s="84">
        <v>0.06</v>
      </c>
      <c r="D228" s="6">
        <v>1E-3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>
      <c r="A229" s="1" t="s">
        <v>85</v>
      </c>
      <c r="B229" s="2" t="s">
        <v>21</v>
      </c>
      <c r="C229" s="84">
        <v>0.03</v>
      </c>
      <c r="D229" s="6">
        <v>3.0000000000000001E-3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>
      <c r="A230" s="1" t="s">
        <v>86</v>
      </c>
      <c r="B230" s="2" t="s">
        <v>56</v>
      </c>
      <c r="C230" s="85">
        <v>0.1</v>
      </c>
      <c r="D230" s="6">
        <v>1E-3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>
      <c r="A231" s="1" t="s">
        <v>87</v>
      </c>
      <c r="B231" s="2" t="s">
        <v>22</v>
      </c>
      <c r="C231" s="84">
        <v>0.01</v>
      </c>
      <c r="D231" s="6">
        <v>1E-3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>
      <c r="A232" s="1" t="s">
        <v>88</v>
      </c>
      <c r="B232" s="2" t="s">
        <v>23</v>
      </c>
      <c r="C232" s="85">
        <v>0.1</v>
      </c>
      <c r="D232" s="6">
        <v>1E-3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>
      <c r="A233" s="1" t="s">
        <v>89</v>
      </c>
      <c r="B233" s="2" t="s">
        <v>24</v>
      </c>
      <c r="C233" s="84">
        <v>0.03</v>
      </c>
      <c r="D233" s="6">
        <v>3.0000000000000001E-3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>
      <c r="A234" s="1" t="s">
        <v>90</v>
      </c>
      <c r="B234" s="2" t="s">
        <v>57</v>
      </c>
      <c r="C234" s="84">
        <v>0.03</v>
      </c>
      <c r="D234" s="6">
        <v>1E-3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>
      <c r="A235" s="1" t="s">
        <v>91</v>
      </c>
      <c r="B235" s="2" t="s">
        <v>58</v>
      </c>
      <c r="C235" s="84">
        <v>0.09</v>
      </c>
      <c r="D235" s="6">
        <v>1E-3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>
      <c r="A236" s="1" t="s">
        <v>92</v>
      </c>
      <c r="B236" s="2" t="s">
        <v>25</v>
      </c>
      <c r="C236" s="84">
        <v>0.08</v>
      </c>
      <c r="D236" s="6">
        <v>8.0000000000000002E-3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>
      <c r="A237" s="41" t="s">
        <v>93</v>
      </c>
      <c r="B237" s="42" t="s">
        <v>26</v>
      </c>
      <c r="C237" s="85">
        <v>1</v>
      </c>
      <c r="D237" s="6">
        <v>0.01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>
      <c r="A238" s="41" t="s">
        <v>94</v>
      </c>
      <c r="B238" s="42" t="s">
        <v>27</v>
      </c>
      <c r="C238" s="85">
        <v>0.2</v>
      </c>
      <c r="D238" s="6">
        <v>0.02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>
      <c r="A239" s="41" t="s">
        <v>95</v>
      </c>
      <c r="B239" s="42" t="s">
        <v>28</v>
      </c>
      <c r="C239" s="85">
        <v>0.3</v>
      </c>
      <c r="D239" s="6">
        <v>0.03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>
      <c r="A240" s="41" t="s">
        <v>96</v>
      </c>
      <c r="B240" s="42" t="s">
        <v>29</v>
      </c>
      <c r="C240" s="85">
        <v>1</v>
      </c>
      <c r="D240" s="6">
        <v>0.01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>
      <c r="A241" s="41" t="s">
        <v>97</v>
      </c>
      <c r="B241" s="42" t="s">
        <v>30</v>
      </c>
      <c r="C241" s="81">
        <v>200</v>
      </c>
      <c r="D241" s="6">
        <v>0.1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>
      <c r="A242" s="41" t="s">
        <v>98</v>
      </c>
      <c r="B242" s="42" t="s">
        <v>31</v>
      </c>
      <c r="C242" s="84">
        <v>0.05</v>
      </c>
      <c r="D242" s="6">
        <v>5.0000000000000001E-3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>
      <c r="A243" s="41" t="s">
        <v>99</v>
      </c>
      <c r="B243" s="42" t="s">
        <v>32</v>
      </c>
      <c r="C243" s="81">
        <v>200</v>
      </c>
      <c r="D243" s="6">
        <v>1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>
      <c r="A244" s="41" t="s">
        <v>100</v>
      </c>
      <c r="B244" s="42" t="s">
        <v>33</v>
      </c>
      <c r="C244" s="81">
        <v>300</v>
      </c>
      <c r="D244" s="6">
        <v>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>
      <c r="A245" s="41" t="s">
        <v>101</v>
      </c>
      <c r="B245" s="42" t="s">
        <v>34</v>
      </c>
      <c r="C245" s="81">
        <v>500</v>
      </c>
      <c r="D245" s="6">
        <v>20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>
      <c r="A246" s="41" t="s">
        <v>102</v>
      </c>
      <c r="B246" s="42" t="s">
        <v>35</v>
      </c>
      <c r="C246" s="85">
        <v>0.2</v>
      </c>
      <c r="D246" s="6">
        <v>0.02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>
      <c r="A247" s="41" t="s">
        <v>103</v>
      </c>
      <c r="B247" s="42" t="s">
        <v>59</v>
      </c>
      <c r="C247" s="86">
        <v>1.0000000000000001E-5</v>
      </c>
      <c r="D247" s="6">
        <v>9.9999999999999995E-7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>
      <c r="A248" s="41" t="s">
        <v>104</v>
      </c>
      <c r="B248" s="42" t="s">
        <v>36</v>
      </c>
      <c r="C248" s="86">
        <v>1.0000000000000001E-5</v>
      </c>
      <c r="D248" s="6">
        <v>9.9999999999999995E-7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>
      <c r="A249" s="41" t="s">
        <v>105</v>
      </c>
      <c r="B249" s="42" t="s">
        <v>37</v>
      </c>
      <c r="C249" s="84">
        <v>0.02</v>
      </c>
      <c r="D249" s="6">
        <v>2E-3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>
      <c r="A250" s="41" t="s">
        <v>106</v>
      </c>
      <c r="B250" s="42" t="s">
        <v>38</v>
      </c>
      <c r="C250" s="82">
        <v>5.0000000000000001E-3</v>
      </c>
      <c r="D250" s="6">
        <v>5.0000000000000001E-4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>
      <c r="A251" s="41" t="s">
        <v>107</v>
      </c>
      <c r="B251" s="42" t="s">
        <v>39</v>
      </c>
      <c r="C251" s="81">
        <v>3</v>
      </c>
      <c r="D251" s="6">
        <v>0.3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>
      <c r="A252" s="37" t="s">
        <v>108</v>
      </c>
      <c r="B252" s="38" t="s">
        <v>40</v>
      </c>
      <c r="C252" s="3" t="s">
        <v>113</v>
      </c>
      <c r="D252" s="6"/>
      <c r="E252" s="3">
        <v>9.1999999999999993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>
      <c r="A253" s="1" t="s">
        <v>109</v>
      </c>
      <c r="B253" s="2" t="s">
        <v>41</v>
      </c>
      <c r="C253" s="3" t="s">
        <v>42</v>
      </c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>
      <c r="A254" s="41" t="s">
        <v>110</v>
      </c>
      <c r="B254" s="42" t="s">
        <v>43</v>
      </c>
      <c r="C254" s="3" t="s">
        <v>42</v>
      </c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>
      <c r="A255" s="41" t="s">
        <v>111</v>
      </c>
      <c r="B255" s="42" t="s">
        <v>44</v>
      </c>
      <c r="C255" s="3" t="s">
        <v>114</v>
      </c>
      <c r="D255" s="6">
        <v>0.5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>
      <c r="A256" s="41" t="s">
        <v>112</v>
      </c>
      <c r="B256" s="42" t="s">
        <v>45</v>
      </c>
      <c r="C256" s="3" t="s">
        <v>115</v>
      </c>
      <c r="D256" s="6">
        <v>0.1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>
      <c r="A257" s="1"/>
      <c r="B257" s="2" t="s">
        <v>61</v>
      </c>
      <c r="C257" s="2"/>
      <c r="D257" s="6"/>
      <c r="E257" s="3" t="s">
        <v>238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>
      <c r="A258" s="32"/>
      <c r="B258" s="33"/>
      <c r="C258" s="33"/>
      <c r="D258" s="34"/>
      <c r="E258" s="35"/>
      <c r="F258" s="35"/>
      <c r="G258" s="35"/>
      <c r="H258" s="33"/>
      <c r="I258" s="33"/>
      <c r="J258" s="33"/>
      <c r="K258" s="33"/>
      <c r="L258" s="35"/>
      <c r="M258" s="33"/>
      <c r="N258" s="33"/>
      <c r="O258" s="33"/>
      <c r="P258" s="33"/>
    </row>
    <row r="259" spans="1:16">
      <c r="A259" s="1"/>
      <c r="B259" s="2" t="s">
        <v>219</v>
      </c>
      <c r="C259" s="4"/>
      <c r="D259" s="6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>
      <c r="A260" s="1"/>
      <c r="B260" s="2" t="s">
        <v>220</v>
      </c>
      <c r="C260" s="4"/>
      <c r="D260" s="6"/>
      <c r="E260" s="6"/>
      <c r="F260" s="4"/>
      <c r="G260" s="4"/>
      <c r="H260" s="4"/>
      <c r="I260" s="3"/>
      <c r="J260" s="3"/>
      <c r="K260" s="3"/>
      <c r="L260" s="4"/>
      <c r="M260" s="4"/>
      <c r="N260" s="4"/>
      <c r="O260" s="4"/>
      <c r="P260" s="4"/>
    </row>
    <row r="261" spans="1:16">
      <c r="A261" s="1"/>
      <c r="B261" s="2" t="s">
        <v>192</v>
      </c>
      <c r="C261" s="4"/>
      <c r="D261" s="6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>
      <c r="A262" s="1"/>
      <c r="B262" s="2" t="s">
        <v>193</v>
      </c>
      <c r="C262" s="4"/>
      <c r="D262" s="6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>
      <c r="A263" s="1"/>
      <c r="B263" s="2" t="s">
        <v>227</v>
      </c>
      <c r="C263" s="4" t="s">
        <v>226</v>
      </c>
      <c r="D263" s="6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>
      <c r="A264" s="32"/>
      <c r="B264" s="33"/>
      <c r="C264" s="36"/>
      <c r="D264" s="34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1:16">
      <c r="A265" s="7"/>
      <c r="B265" s="51" t="s">
        <v>138</v>
      </c>
      <c r="C265" s="7"/>
      <c r="E265" s="31">
        <f>IF(E198=0,"",E198)</f>
        <v>45398</v>
      </c>
      <c r="F265" s="31" t="str">
        <f>IF(F198=0,"",F198)</f>
        <v/>
      </c>
      <c r="G265" s="72" t="str">
        <f t="shared" ref="G265:P265" si="20">IF(G198=0,"",G198)</f>
        <v/>
      </c>
      <c r="H265" s="72" t="str">
        <f t="shared" si="20"/>
        <v/>
      </c>
      <c r="I265" s="31" t="str">
        <f t="shared" si="20"/>
        <v/>
      </c>
      <c r="J265" s="31" t="str">
        <f t="shared" si="20"/>
        <v/>
      </c>
      <c r="K265" s="31" t="str">
        <f t="shared" ref="K265" si="21">IF(K198=0,"",K198)</f>
        <v/>
      </c>
      <c r="L265" s="31" t="str">
        <f t="shared" si="20"/>
        <v/>
      </c>
      <c r="M265" s="72" t="str">
        <f t="shared" si="20"/>
        <v/>
      </c>
      <c r="N265" s="31" t="str">
        <f t="shared" si="20"/>
        <v/>
      </c>
      <c r="O265" s="31" t="str">
        <f t="shared" si="20"/>
        <v/>
      </c>
      <c r="P265" s="31" t="str">
        <f t="shared" si="20"/>
        <v/>
      </c>
    </row>
    <row r="266" spans="1:16">
      <c r="A266" s="1"/>
      <c r="B266" s="21" t="s">
        <v>48</v>
      </c>
      <c r="C266" s="22" t="s">
        <v>217</v>
      </c>
      <c r="D266" s="52" t="s">
        <v>159</v>
      </c>
      <c r="E266" s="22" t="s">
        <v>239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>
      <c r="A267" s="1"/>
      <c r="B267" s="15" t="s">
        <v>50</v>
      </c>
      <c r="C267" s="16" t="s">
        <v>51</v>
      </c>
      <c r="D267" s="17"/>
      <c r="E267" s="55">
        <v>21</v>
      </c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1:16">
      <c r="A268" s="1"/>
      <c r="B268" s="18" t="s">
        <v>52</v>
      </c>
      <c r="C268" s="19" t="s">
        <v>51</v>
      </c>
      <c r="D268" s="20"/>
      <c r="E268" s="56">
        <v>17.600000000000001</v>
      </c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>
      <c r="A269" s="1"/>
      <c r="B269" s="6" t="s">
        <v>137</v>
      </c>
      <c r="C269" s="6"/>
      <c r="D269" s="6"/>
      <c r="E269" s="31" t="str">
        <f>IF(E202=0,"",E202)</f>
        <v>曇</v>
      </c>
      <c r="F269" s="31" t="str">
        <f t="shared" ref="F269:P269" si="22">IF(F202=0,"",F202)</f>
        <v/>
      </c>
      <c r="G269" s="31" t="str">
        <f t="shared" si="22"/>
        <v/>
      </c>
      <c r="H269" s="31" t="str">
        <f t="shared" si="22"/>
        <v/>
      </c>
      <c r="I269" s="31" t="str">
        <f t="shared" si="22"/>
        <v/>
      </c>
      <c r="J269" s="31" t="str">
        <f t="shared" si="22"/>
        <v/>
      </c>
      <c r="K269" s="31" t="str">
        <f t="shared" ref="K269" si="23">IF(K202=0,"",K202)</f>
        <v/>
      </c>
      <c r="L269" s="31" t="str">
        <f t="shared" si="22"/>
        <v/>
      </c>
      <c r="M269" s="31" t="str">
        <f t="shared" si="22"/>
        <v/>
      </c>
      <c r="N269" s="31" t="str">
        <f t="shared" si="22"/>
        <v/>
      </c>
      <c r="O269" s="31" t="str">
        <f t="shared" si="22"/>
        <v/>
      </c>
      <c r="P269" s="31" t="str">
        <f t="shared" si="22"/>
        <v/>
      </c>
    </row>
    <row r="270" spans="1:16">
      <c r="H270" s="73"/>
    </row>
    <row r="271" spans="1:16">
      <c r="A271" s="87" t="s">
        <v>143</v>
      </c>
      <c r="B271" s="7" t="s">
        <v>157</v>
      </c>
      <c r="C271" s="7"/>
      <c r="D271" s="7" t="s">
        <v>139</v>
      </c>
      <c r="E271" s="7">
        <f t="shared" ref="E271" si="24">SUBTOTAL(3,E273:E323)</f>
        <v>2</v>
      </c>
      <c r="F271" s="7">
        <f t="shared" ref="F271:O271" si="25">SUBTOTAL(3,F273:F323)</f>
        <v>0</v>
      </c>
      <c r="G271" s="4">
        <f t="shared" si="25"/>
        <v>0</v>
      </c>
      <c r="H271" s="4">
        <f t="shared" si="25"/>
        <v>0</v>
      </c>
      <c r="I271" s="7">
        <f t="shared" si="25"/>
        <v>0</v>
      </c>
      <c r="J271" s="7">
        <f t="shared" si="25"/>
        <v>0</v>
      </c>
      <c r="K271" s="7">
        <f t="shared" ref="K271" si="26">SUBTOTAL(3,K273:K323)</f>
        <v>0</v>
      </c>
      <c r="L271" s="7">
        <f t="shared" ref="L271:M271" si="27">SUBTOTAL(3,L273:L323)</f>
        <v>0</v>
      </c>
      <c r="M271" s="4">
        <f t="shared" si="27"/>
        <v>0</v>
      </c>
      <c r="N271" s="7">
        <f t="shared" ref="N271:P271" si="28">SUBTOTAL(3,N273:N323)</f>
        <v>0</v>
      </c>
      <c r="O271" s="7">
        <f t="shared" si="25"/>
        <v>0</v>
      </c>
      <c r="P271" s="7">
        <f t="shared" si="28"/>
        <v>0</v>
      </c>
    </row>
    <row r="272" spans="1:16">
      <c r="A272" s="88"/>
      <c r="B272" s="7" t="s">
        <v>131</v>
      </c>
      <c r="C272" s="7" t="s">
        <v>132</v>
      </c>
      <c r="D272" s="7" t="s">
        <v>133</v>
      </c>
      <c r="E272" s="7" t="s">
        <v>117</v>
      </c>
      <c r="F272" s="7" t="s">
        <v>118</v>
      </c>
      <c r="G272" s="4" t="s">
        <v>119</v>
      </c>
      <c r="H272" s="4" t="s">
        <v>120</v>
      </c>
      <c r="I272" s="7" t="s">
        <v>121</v>
      </c>
      <c r="J272" s="7" t="s">
        <v>122</v>
      </c>
      <c r="K272" s="7" t="s">
        <v>123</v>
      </c>
      <c r="L272" s="7" t="s">
        <v>124</v>
      </c>
      <c r="M272" s="4" t="s">
        <v>125</v>
      </c>
      <c r="N272" s="7" t="s">
        <v>183</v>
      </c>
      <c r="O272" s="7" t="s">
        <v>127</v>
      </c>
      <c r="P272" s="7" t="s">
        <v>191</v>
      </c>
    </row>
    <row r="273" spans="1:16">
      <c r="A273" s="41" t="s">
        <v>62</v>
      </c>
      <c r="B273" s="42" t="s">
        <v>0</v>
      </c>
      <c r="C273" s="80">
        <v>100</v>
      </c>
      <c r="D273" s="6">
        <v>0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>
      <c r="A274" s="41" t="s">
        <v>63</v>
      </c>
      <c r="B274" s="42" t="s">
        <v>1</v>
      </c>
      <c r="C274" s="3" t="s">
        <v>2</v>
      </c>
      <c r="D274" s="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>
      <c r="A275" s="41" t="s">
        <v>64</v>
      </c>
      <c r="B275" s="42" t="s">
        <v>3</v>
      </c>
      <c r="C275" s="82">
        <v>3.0000000000000001E-3</v>
      </c>
      <c r="D275" s="6">
        <v>2.9999999999999997E-4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>
      <c r="A276" s="41" t="s">
        <v>65</v>
      </c>
      <c r="B276" s="42" t="s">
        <v>4</v>
      </c>
      <c r="C276" s="83">
        <v>5.0000000000000001E-4</v>
      </c>
      <c r="D276" s="6">
        <v>5.0000000000000002E-5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>
      <c r="A277" s="41" t="s">
        <v>66</v>
      </c>
      <c r="B277" s="42" t="s">
        <v>5</v>
      </c>
      <c r="C277" s="84">
        <v>0.01</v>
      </c>
      <c r="D277" s="6">
        <v>1E-3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>
      <c r="A278" s="41" t="s">
        <v>67</v>
      </c>
      <c r="B278" s="42" t="s">
        <v>6</v>
      </c>
      <c r="C278" s="84">
        <v>0.01</v>
      </c>
      <c r="D278" s="6">
        <v>1E-3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>
      <c r="A279" s="41" t="s">
        <v>68</v>
      </c>
      <c r="B279" s="42" t="s">
        <v>7</v>
      </c>
      <c r="C279" s="84">
        <v>0.01</v>
      </c>
      <c r="D279" s="6">
        <v>1E-3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>
      <c r="A280" s="41" t="s">
        <v>69</v>
      </c>
      <c r="B280" s="42" t="s">
        <v>8</v>
      </c>
      <c r="C280" s="84">
        <v>0.05</v>
      </c>
      <c r="D280" s="6">
        <v>5.0000000000000001E-3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>
      <c r="A281" s="41" t="s">
        <v>70</v>
      </c>
      <c r="B281" s="42" t="s">
        <v>9</v>
      </c>
      <c r="C281" s="84">
        <v>0.04</v>
      </c>
      <c r="D281" s="6">
        <v>4.0000000000000001E-3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>
      <c r="A282" s="41" t="s">
        <v>71</v>
      </c>
      <c r="B282" s="42" t="s">
        <v>10</v>
      </c>
      <c r="C282" s="84">
        <v>0.01</v>
      </c>
      <c r="D282" s="6">
        <v>1E-3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>
      <c r="A283" s="41" t="s">
        <v>72</v>
      </c>
      <c r="B283" s="42" t="s">
        <v>11</v>
      </c>
      <c r="C283" s="81">
        <v>10</v>
      </c>
      <c r="D283" s="6">
        <v>0.02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>
      <c r="A284" s="37" t="s">
        <v>73</v>
      </c>
      <c r="B284" s="38" t="s">
        <v>12</v>
      </c>
      <c r="C284" s="85">
        <v>0.8</v>
      </c>
      <c r="D284" s="6">
        <v>0.08</v>
      </c>
      <c r="E284" s="25">
        <v>0.24</v>
      </c>
      <c r="F284" s="25"/>
      <c r="G284" s="25"/>
      <c r="H284" s="25"/>
      <c r="I284" s="3"/>
      <c r="J284" s="25"/>
      <c r="K284" s="25"/>
      <c r="L284" s="3"/>
      <c r="M284" s="3"/>
      <c r="N284" s="3"/>
      <c r="O284" s="3"/>
      <c r="P284" s="3"/>
    </row>
    <row r="285" spans="1:16">
      <c r="A285" s="41" t="s">
        <v>74</v>
      </c>
      <c r="B285" s="42" t="s">
        <v>13</v>
      </c>
      <c r="C285" s="85">
        <v>1</v>
      </c>
      <c r="D285" s="6">
        <v>0.1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>
      <c r="A286" s="41" t="s">
        <v>75</v>
      </c>
      <c r="B286" s="42" t="s">
        <v>14</v>
      </c>
      <c r="C286" s="82">
        <v>2E-3</v>
      </c>
      <c r="D286" s="6">
        <v>2.0000000000000001E-4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>
      <c r="A287" s="41" t="s">
        <v>76</v>
      </c>
      <c r="B287" s="42" t="s">
        <v>15</v>
      </c>
      <c r="C287" s="84">
        <v>0.05</v>
      </c>
      <c r="D287" s="6">
        <v>5.0000000000000001E-3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>
      <c r="A288" s="41" t="s">
        <v>77</v>
      </c>
      <c r="B288" s="42" t="s">
        <v>16</v>
      </c>
      <c r="C288" s="84">
        <v>0.04</v>
      </c>
      <c r="D288" s="6">
        <v>4.0000000000000001E-3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>
      <c r="A289" s="41" t="s">
        <v>78</v>
      </c>
      <c r="B289" s="42" t="s">
        <v>17</v>
      </c>
      <c r="C289" s="84">
        <v>0.02</v>
      </c>
      <c r="D289" s="6">
        <v>2E-3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>
      <c r="A290" s="41" t="s">
        <v>79</v>
      </c>
      <c r="B290" s="42" t="s">
        <v>53</v>
      </c>
      <c r="C290" s="84">
        <v>0.01</v>
      </c>
      <c r="D290" s="6">
        <v>1E-3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>
      <c r="A291" s="41" t="s">
        <v>80</v>
      </c>
      <c r="B291" s="42" t="s">
        <v>54</v>
      </c>
      <c r="C291" s="84">
        <v>0.01</v>
      </c>
      <c r="D291" s="6">
        <v>1E-3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>
      <c r="A292" s="41" t="s">
        <v>81</v>
      </c>
      <c r="B292" s="42" t="s">
        <v>55</v>
      </c>
      <c r="C292" s="84">
        <v>0.01</v>
      </c>
      <c r="D292" s="6">
        <v>1E-3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>
      <c r="A293" s="1" t="s">
        <v>82</v>
      </c>
      <c r="B293" s="2" t="s">
        <v>18</v>
      </c>
      <c r="C293" s="85">
        <v>0.6</v>
      </c>
      <c r="D293" s="6">
        <v>0.06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>
      <c r="A294" s="1" t="s">
        <v>83</v>
      </c>
      <c r="B294" s="2" t="s">
        <v>19</v>
      </c>
      <c r="C294" s="84">
        <v>0.02</v>
      </c>
      <c r="D294" s="6">
        <v>2E-3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>
      <c r="A295" s="1" t="s">
        <v>84</v>
      </c>
      <c r="B295" s="2" t="s">
        <v>20</v>
      </c>
      <c r="C295" s="84">
        <v>0.06</v>
      </c>
      <c r="D295" s="6">
        <v>1E-3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>
      <c r="A296" s="1" t="s">
        <v>85</v>
      </c>
      <c r="B296" s="2" t="s">
        <v>21</v>
      </c>
      <c r="C296" s="84">
        <v>0.03</v>
      </c>
      <c r="D296" s="6">
        <v>3.0000000000000001E-3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>
      <c r="A297" s="1" t="s">
        <v>86</v>
      </c>
      <c r="B297" s="2" t="s">
        <v>56</v>
      </c>
      <c r="C297" s="85">
        <v>0.1</v>
      </c>
      <c r="D297" s="6">
        <v>1E-3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>
      <c r="A298" s="1" t="s">
        <v>87</v>
      </c>
      <c r="B298" s="2" t="s">
        <v>22</v>
      </c>
      <c r="C298" s="84">
        <v>0.01</v>
      </c>
      <c r="D298" s="6">
        <v>1E-3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>
      <c r="A299" s="1" t="s">
        <v>88</v>
      </c>
      <c r="B299" s="2" t="s">
        <v>23</v>
      </c>
      <c r="C299" s="85">
        <v>0.1</v>
      </c>
      <c r="D299" s="6">
        <v>1E-3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>
      <c r="A300" s="1" t="s">
        <v>89</v>
      </c>
      <c r="B300" s="2" t="s">
        <v>24</v>
      </c>
      <c r="C300" s="84">
        <v>0.03</v>
      </c>
      <c r="D300" s="6">
        <v>3.0000000000000001E-3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>
      <c r="A301" s="1" t="s">
        <v>90</v>
      </c>
      <c r="B301" s="2" t="s">
        <v>57</v>
      </c>
      <c r="C301" s="84">
        <v>0.03</v>
      </c>
      <c r="D301" s="6">
        <v>1E-3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>
      <c r="A302" s="1" t="s">
        <v>91</v>
      </c>
      <c r="B302" s="2" t="s">
        <v>58</v>
      </c>
      <c r="C302" s="84">
        <v>0.09</v>
      </c>
      <c r="D302" s="6">
        <v>1E-3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>
      <c r="A303" s="1" t="s">
        <v>92</v>
      </c>
      <c r="B303" s="2" t="s">
        <v>25</v>
      </c>
      <c r="C303" s="84">
        <v>0.08</v>
      </c>
      <c r="D303" s="6">
        <v>8.0000000000000002E-3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>
      <c r="A304" s="41" t="s">
        <v>93</v>
      </c>
      <c r="B304" s="42" t="s">
        <v>26</v>
      </c>
      <c r="C304" s="85">
        <v>1</v>
      </c>
      <c r="D304" s="6">
        <v>0.01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>
      <c r="A305" s="41" t="s">
        <v>94</v>
      </c>
      <c r="B305" s="42" t="s">
        <v>27</v>
      </c>
      <c r="C305" s="85">
        <v>0.2</v>
      </c>
      <c r="D305" s="6">
        <v>0.02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>
      <c r="A306" s="41" t="s">
        <v>95</v>
      </c>
      <c r="B306" s="42" t="s">
        <v>28</v>
      </c>
      <c r="C306" s="85">
        <v>0.3</v>
      </c>
      <c r="D306" s="6">
        <v>0.03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>
      <c r="A307" s="41" t="s">
        <v>96</v>
      </c>
      <c r="B307" s="42" t="s">
        <v>29</v>
      </c>
      <c r="C307" s="85">
        <v>1</v>
      </c>
      <c r="D307" s="6">
        <v>0.01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>
      <c r="A308" s="41" t="s">
        <v>97</v>
      </c>
      <c r="B308" s="42" t="s">
        <v>30</v>
      </c>
      <c r="C308" s="81">
        <v>200</v>
      </c>
      <c r="D308" s="6">
        <v>0.1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>
      <c r="A309" s="41" t="s">
        <v>98</v>
      </c>
      <c r="B309" s="42" t="s">
        <v>31</v>
      </c>
      <c r="C309" s="84">
        <v>0.05</v>
      </c>
      <c r="D309" s="6">
        <v>5.0000000000000001E-3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>
      <c r="A310" s="41" t="s">
        <v>99</v>
      </c>
      <c r="B310" s="42" t="s">
        <v>32</v>
      </c>
      <c r="C310" s="81">
        <v>200</v>
      </c>
      <c r="D310" s="6">
        <v>1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>
      <c r="A311" s="41" t="s">
        <v>100</v>
      </c>
      <c r="B311" s="42" t="s">
        <v>33</v>
      </c>
      <c r="C311" s="81">
        <v>300</v>
      </c>
      <c r="D311" s="6">
        <v>1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>
      <c r="A312" s="41" t="s">
        <v>101</v>
      </c>
      <c r="B312" s="42" t="s">
        <v>34</v>
      </c>
      <c r="C312" s="81">
        <v>500</v>
      </c>
      <c r="D312" s="6">
        <v>20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>
      <c r="A313" s="41" t="s">
        <v>102</v>
      </c>
      <c r="B313" s="42" t="s">
        <v>35</v>
      </c>
      <c r="C313" s="85">
        <v>0.2</v>
      </c>
      <c r="D313" s="6">
        <v>0.02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>
      <c r="A314" s="41" t="s">
        <v>103</v>
      </c>
      <c r="B314" s="42" t="s">
        <v>59</v>
      </c>
      <c r="C314" s="86">
        <v>1.0000000000000001E-5</v>
      </c>
      <c r="D314" s="6">
        <v>9.9999999999999995E-7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>
      <c r="A315" s="41" t="s">
        <v>104</v>
      </c>
      <c r="B315" s="42" t="s">
        <v>36</v>
      </c>
      <c r="C315" s="86">
        <v>1.0000000000000001E-5</v>
      </c>
      <c r="D315" s="6">
        <v>9.9999999999999995E-7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>
      <c r="A316" s="41" t="s">
        <v>105</v>
      </c>
      <c r="B316" s="42" t="s">
        <v>37</v>
      </c>
      <c r="C316" s="84">
        <v>0.02</v>
      </c>
      <c r="D316" s="6">
        <v>2E-3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>
      <c r="A317" s="41" t="s">
        <v>106</v>
      </c>
      <c r="B317" s="42" t="s">
        <v>38</v>
      </c>
      <c r="C317" s="82">
        <v>5.0000000000000001E-3</v>
      </c>
      <c r="D317" s="6">
        <v>5.0000000000000001E-4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>
      <c r="A318" s="41" t="s">
        <v>107</v>
      </c>
      <c r="B318" s="42" t="s">
        <v>39</v>
      </c>
      <c r="C318" s="81">
        <v>3</v>
      </c>
      <c r="D318" s="6">
        <v>0.3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>
      <c r="A319" s="37" t="s">
        <v>108</v>
      </c>
      <c r="B319" s="38" t="s">
        <v>40</v>
      </c>
      <c r="C319" s="3" t="s">
        <v>113</v>
      </c>
      <c r="D319" s="6"/>
      <c r="E319" s="3">
        <v>9.1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>
      <c r="A320" s="1" t="s">
        <v>109</v>
      </c>
      <c r="B320" s="2" t="s">
        <v>41</v>
      </c>
      <c r="C320" s="3" t="s">
        <v>42</v>
      </c>
      <c r="D320" s="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>
      <c r="A321" s="41" t="s">
        <v>110</v>
      </c>
      <c r="B321" s="42" t="s">
        <v>199</v>
      </c>
      <c r="C321" s="3" t="s">
        <v>42</v>
      </c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>
      <c r="A322" s="41" t="s">
        <v>111</v>
      </c>
      <c r="B322" s="42" t="s">
        <v>44</v>
      </c>
      <c r="C322" s="3" t="s">
        <v>114</v>
      </c>
      <c r="D322" s="6">
        <v>0.5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>
      <c r="A323" s="41" t="s">
        <v>112</v>
      </c>
      <c r="B323" s="42" t="s">
        <v>45</v>
      </c>
      <c r="C323" s="3" t="s">
        <v>115</v>
      </c>
      <c r="D323" s="6">
        <v>0.1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>
      <c r="A324" s="1"/>
      <c r="B324" s="2" t="s">
        <v>61</v>
      </c>
      <c r="C324" s="2"/>
      <c r="D324" s="6"/>
      <c r="E324" s="3" t="s">
        <v>238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>
      <c r="A325" s="32"/>
      <c r="B325" s="33"/>
      <c r="C325" s="33"/>
      <c r="D325" s="34"/>
      <c r="E325" s="35"/>
      <c r="F325" s="35"/>
      <c r="G325" s="35"/>
      <c r="H325" s="33"/>
      <c r="I325" s="33"/>
      <c r="J325" s="33"/>
      <c r="K325" s="33"/>
      <c r="L325" s="35"/>
      <c r="M325" s="33"/>
      <c r="N325" s="33"/>
      <c r="O325" s="33"/>
      <c r="P325" s="33"/>
    </row>
    <row r="326" spans="1:16">
      <c r="A326" s="1"/>
      <c r="B326" s="2" t="s">
        <v>219</v>
      </c>
      <c r="C326" s="4"/>
      <c r="D326" s="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>
      <c r="A327" s="1"/>
      <c r="B327" s="2" t="s">
        <v>220</v>
      </c>
      <c r="C327" s="4"/>
      <c r="D327" s="6"/>
      <c r="E327" s="6"/>
      <c r="F327" s="4"/>
      <c r="G327" s="4"/>
      <c r="H327" s="4"/>
      <c r="I327" s="3"/>
      <c r="J327" s="4"/>
      <c r="K327" s="4"/>
      <c r="L327" s="4"/>
      <c r="M327" s="4"/>
      <c r="N327" s="4"/>
      <c r="O327" s="4"/>
      <c r="P327" s="4"/>
    </row>
    <row r="328" spans="1:16">
      <c r="A328" s="1"/>
      <c r="B328" s="2" t="s">
        <v>192</v>
      </c>
      <c r="C328" s="4"/>
      <c r="D328" s="6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>
      <c r="A329" s="1"/>
      <c r="B329" s="2" t="s">
        <v>193</v>
      </c>
      <c r="C329" s="4"/>
      <c r="D329" s="6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>
      <c r="A330" s="1"/>
      <c r="B330" s="2" t="s">
        <v>227</v>
      </c>
      <c r="C330" s="4" t="s">
        <v>226</v>
      </c>
      <c r="D330" s="6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>
      <c r="A331" s="32"/>
      <c r="B331" s="33"/>
      <c r="C331" s="36"/>
      <c r="D331" s="34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1:16">
      <c r="A332" s="7"/>
      <c r="B332" s="6" t="s">
        <v>138</v>
      </c>
      <c r="C332" s="7"/>
      <c r="E332" s="31">
        <f t="shared" ref="E332:P332" si="29">IF(E265=0,"",E265)</f>
        <v>45398</v>
      </c>
      <c r="F332" s="31" t="str">
        <f t="shared" si="29"/>
        <v/>
      </c>
      <c r="G332" s="72" t="str">
        <f t="shared" si="29"/>
        <v/>
      </c>
      <c r="H332" s="31" t="str">
        <f t="shared" si="29"/>
        <v/>
      </c>
      <c r="I332" s="31" t="str">
        <f t="shared" si="29"/>
        <v/>
      </c>
      <c r="J332" s="31" t="str">
        <f t="shared" si="29"/>
        <v/>
      </c>
      <c r="K332" s="31" t="str">
        <f t="shared" si="29"/>
        <v/>
      </c>
      <c r="L332" s="31" t="str">
        <f t="shared" si="29"/>
        <v/>
      </c>
      <c r="M332" s="72" t="str">
        <f t="shared" si="29"/>
        <v/>
      </c>
      <c r="N332" s="31" t="str">
        <f t="shared" si="29"/>
        <v/>
      </c>
      <c r="O332" s="31" t="str">
        <f t="shared" si="29"/>
        <v/>
      </c>
      <c r="P332" s="31" t="str">
        <f t="shared" si="29"/>
        <v/>
      </c>
    </row>
    <row r="333" spans="1:16">
      <c r="A333" s="1"/>
      <c r="B333" s="21" t="s">
        <v>48</v>
      </c>
      <c r="C333" s="22" t="s">
        <v>217</v>
      </c>
      <c r="D333" s="49" t="s">
        <v>158</v>
      </c>
      <c r="E333" s="22" t="s">
        <v>239</v>
      </c>
      <c r="F333" s="22"/>
      <c r="G333" s="22"/>
      <c r="H333" s="54"/>
      <c r="I333" s="22"/>
      <c r="J333" s="54"/>
      <c r="K333" s="54"/>
      <c r="L333" s="22"/>
      <c r="M333" s="22"/>
      <c r="N333" s="22"/>
      <c r="O333" s="22"/>
      <c r="P333" s="22"/>
    </row>
    <row r="334" spans="1:16">
      <c r="A334" s="1"/>
      <c r="B334" s="15" t="s">
        <v>50</v>
      </c>
      <c r="C334" s="16" t="s">
        <v>51</v>
      </c>
      <c r="D334" s="17"/>
      <c r="E334" s="55">
        <v>21</v>
      </c>
      <c r="F334" s="27"/>
      <c r="G334" s="27"/>
      <c r="H334" s="55"/>
      <c r="I334" s="27"/>
      <c r="J334" s="55"/>
      <c r="K334" s="55"/>
      <c r="L334" s="27"/>
      <c r="M334" s="27"/>
      <c r="N334" s="27"/>
      <c r="O334" s="27"/>
      <c r="P334" s="27"/>
    </row>
    <row r="335" spans="1:16">
      <c r="A335" s="1"/>
      <c r="B335" s="18" t="s">
        <v>52</v>
      </c>
      <c r="C335" s="19" t="s">
        <v>51</v>
      </c>
      <c r="D335" s="20"/>
      <c r="E335" s="56">
        <v>17.5</v>
      </c>
      <c r="F335" s="29"/>
      <c r="G335" s="29"/>
      <c r="H335" s="56"/>
      <c r="I335" s="29"/>
      <c r="J335" s="56"/>
      <c r="K335" s="56"/>
      <c r="L335" s="29"/>
      <c r="M335" s="29"/>
      <c r="N335" s="29"/>
      <c r="O335" s="29"/>
      <c r="P335" s="29"/>
    </row>
    <row r="336" spans="1:16">
      <c r="A336" s="1"/>
      <c r="B336" s="6" t="s">
        <v>137</v>
      </c>
      <c r="C336" s="6"/>
      <c r="D336" s="6"/>
      <c r="E336" s="31" t="str">
        <f>IF(E269=0,"",E269)</f>
        <v>曇</v>
      </c>
      <c r="F336" s="31" t="str">
        <f t="shared" ref="F336:P336" si="30">IF(F269=0,"",F269)</f>
        <v/>
      </c>
      <c r="G336" s="31" t="str">
        <f t="shared" si="30"/>
        <v/>
      </c>
      <c r="H336" s="31" t="str">
        <f t="shared" si="30"/>
        <v/>
      </c>
      <c r="I336" s="31"/>
      <c r="J336" s="31" t="str">
        <f t="shared" si="30"/>
        <v/>
      </c>
      <c r="K336" s="31" t="str">
        <f t="shared" ref="K336" si="31">IF(K269=0,"",K269)</f>
        <v/>
      </c>
      <c r="L336" s="31" t="str">
        <f t="shared" si="30"/>
        <v/>
      </c>
      <c r="M336" s="31" t="str">
        <f t="shared" si="30"/>
        <v/>
      </c>
      <c r="N336" s="31" t="str">
        <f t="shared" si="30"/>
        <v/>
      </c>
      <c r="O336" s="31" t="str">
        <f t="shared" si="30"/>
        <v/>
      </c>
      <c r="P336" s="31" t="str">
        <f t="shared" si="30"/>
        <v/>
      </c>
    </row>
  </sheetData>
  <mergeCells count="5">
    <mergeCell ref="A2:A3"/>
    <mergeCell ref="A70:A71"/>
    <mergeCell ref="A271:A272"/>
    <mergeCell ref="A204:A205"/>
    <mergeCell ref="A137:A138"/>
  </mergeCells>
  <phoneticPr fontId="2"/>
  <dataValidations disablePrompts="1" count="1">
    <dataValidation imeMode="off" allowBlank="1" showInputMessage="1" showErrorMessage="1" sqref="P197 L101:P126 M168:M189 P130 P264 L51:L53 P127:P129 F65:F67 E333:G333 J168:K192 L190:M193 I65:I67 I133:I134 M235:N256 L132:P134 P235:P263 L65:P67 F266:G268 E132:G132 L199:P201 P168:P196 L235:L255 I199:I201 L168:L188 J33:K58 F133:G134 F55:F58 N168:N193 F199:G201 I123:K125 I55:I58 E63:P63 L319:L322 M33:M58 L324:L327 J235:K259 J101:K117 F51:F53 G33:H58 F119:K121 I320:I322 I186:I188 I253:I255 E127:O130 E196:O197 I266:P268 L308 L310:L312 I257:I259 L333:P335 L257:N260 M302:P327 O235:O260 F235:F260 E168:E192 E330:P331 E266 E302:E326 E199 E101:E125 E235:E259 F334:G335 G101:H117 F168:H193 I51:I53 E263:O264 F123:H126 I324:I326 I333:I335 I190:I192 L55:L58 O35:P60 N33:N60 E59:M60 O168:O195 E194:N195 I261:O262 E261:F262 G235:H262 I328:I329 L328:P329 J302:K329 F302:H329 E328:E329 E33:E58" xr:uid="{00000000-0002-0000-0000-000000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8" fitToHeight="5" orientation="landscape" r:id="rId1"/>
  <rowBreaks count="4" manualBreakCount="4">
    <brk id="68" max="15" man="1"/>
    <brk id="135" max="15" man="1"/>
    <brk id="202" max="15" man="1"/>
    <brk id="269" max="15" man="1"/>
  </rowBreaks>
  <ignoredErrors>
    <ignoredError sqref="A264:A323 A4:A60 A63:A128 A130:A195 A197:A262" numberStoredAsText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66"/>
  <sheetViews>
    <sheetView view="pageBreakPreview" zoomScaleNormal="10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2" sqref="F2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8" width="9.5" style="5" customWidth="1"/>
    <col min="19" max="16384" width="9" style="5"/>
  </cols>
  <sheetData>
    <row r="1" spans="1:18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9</v>
      </c>
      <c r="Q1" s="7">
        <v>17</v>
      </c>
      <c r="R1" s="7">
        <v>18</v>
      </c>
    </row>
    <row r="2" spans="1:18">
      <c r="A2" s="87" t="s">
        <v>143</v>
      </c>
      <c r="B2" s="7" t="s">
        <v>147</v>
      </c>
      <c r="C2" s="7"/>
      <c r="D2" s="7" t="s">
        <v>139</v>
      </c>
      <c r="E2" s="7">
        <f>SUBTOTAL(3,E4:E54)</f>
        <v>0</v>
      </c>
      <c r="F2" s="7">
        <f t="shared" ref="F2:R2" si="0">SUBTOTAL(3,F4:F54)</f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ref="P2" si="1">SUBTOTAL(3,P4:P54)</f>
        <v>51</v>
      </c>
      <c r="Q2" s="7">
        <f t="shared" si="0"/>
        <v>51</v>
      </c>
      <c r="R2" s="7">
        <f t="shared" si="0"/>
        <v>51</v>
      </c>
    </row>
    <row r="3" spans="1:18">
      <c r="A3" s="88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7" t="s">
        <v>119</v>
      </c>
      <c r="H3" s="7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7" t="s">
        <v>125</v>
      </c>
      <c r="N3" s="7" t="s">
        <v>126</v>
      </c>
      <c r="O3" s="7" t="s">
        <v>127</v>
      </c>
      <c r="P3" s="7" t="s">
        <v>185</v>
      </c>
      <c r="Q3" s="7" t="s">
        <v>129</v>
      </c>
      <c r="R3" s="7" t="s">
        <v>130</v>
      </c>
    </row>
    <row r="4" spans="1:18">
      <c r="A4" s="39" t="s">
        <v>62</v>
      </c>
      <c r="B4" s="40" t="s">
        <v>0</v>
      </c>
      <c r="C4" s="12">
        <v>100</v>
      </c>
      <c r="D4" s="6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1</v>
      </c>
      <c r="Q4" s="3">
        <f>MAX(E4:P4)</f>
        <v>1</v>
      </c>
      <c r="R4" s="3">
        <f>MIN(E4:P4)</f>
        <v>1</v>
      </c>
    </row>
    <row r="5" spans="1:18">
      <c r="A5" s="39" t="s">
        <v>63</v>
      </c>
      <c r="B5" s="40" t="s">
        <v>1</v>
      </c>
      <c r="C5" s="3" t="s">
        <v>2</v>
      </c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 t="s">
        <v>134</v>
      </c>
      <c r="Q5" s="3" t="str">
        <f>IF(MAX(E5:P5)=0,"検出しない",MAX(E5:P5))</f>
        <v>検出しない</v>
      </c>
      <c r="R5" s="3" t="str">
        <f>IF(MIN(E5:P5)=0,"検出しない",MIN(E5:P5))</f>
        <v>検出しない</v>
      </c>
    </row>
    <row r="6" spans="1:18">
      <c r="A6" s="1" t="s">
        <v>64</v>
      </c>
      <c r="B6" s="2" t="s">
        <v>3</v>
      </c>
      <c r="C6" s="8">
        <v>3.0000000000000001E-3</v>
      </c>
      <c r="D6" s="6">
        <v>2.9999999999999997E-4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 t="s">
        <v>167</v>
      </c>
      <c r="Q6" s="3" t="str">
        <f>IF(MAX(E6:P6)=0,D6&amp;"未満",MAX(E6:P6))</f>
        <v>0.0003未満</v>
      </c>
      <c r="R6" s="3" t="str">
        <f>IF(MIN(E6:P6)=0,D6&amp;"未満",MIN(E6:P6))</f>
        <v>0.0003未満</v>
      </c>
    </row>
    <row r="7" spans="1:18">
      <c r="A7" s="1" t="s">
        <v>65</v>
      </c>
      <c r="B7" s="2" t="s">
        <v>4</v>
      </c>
      <c r="C7" s="9">
        <v>5.0000000000000001E-4</v>
      </c>
      <c r="D7" s="6">
        <v>5.0000000000000002E-5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 t="s">
        <v>168</v>
      </c>
      <c r="Q7" s="3" t="str">
        <f t="shared" ref="Q7:Q50" si="2">IF(MAX(E7:P7)=0,D7&amp;"未満",MAX(E7:P7))</f>
        <v>0.00005未満</v>
      </c>
      <c r="R7" s="3" t="str">
        <f t="shared" ref="R7:R50" si="3">IF(MIN(E7:P7)=0,D7&amp;"未満",MIN(E7:P7))</f>
        <v>0.00005未満</v>
      </c>
    </row>
    <row r="8" spans="1:18">
      <c r="A8" s="1" t="s">
        <v>66</v>
      </c>
      <c r="B8" s="2" t="s">
        <v>5</v>
      </c>
      <c r="C8" s="10">
        <v>0.01</v>
      </c>
      <c r="D8" s="6">
        <v>1E-3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162</v>
      </c>
      <c r="Q8" s="3" t="str">
        <f t="shared" si="2"/>
        <v>0.001未満</v>
      </c>
      <c r="R8" s="3" t="str">
        <f t="shared" si="3"/>
        <v>0.001未満</v>
      </c>
    </row>
    <row r="9" spans="1:18">
      <c r="A9" s="1" t="s">
        <v>67</v>
      </c>
      <c r="B9" s="2" t="s">
        <v>6</v>
      </c>
      <c r="C9" s="10">
        <v>0.01</v>
      </c>
      <c r="D9" s="6">
        <v>1E-3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162</v>
      </c>
      <c r="Q9" s="3" t="str">
        <f t="shared" si="2"/>
        <v>0.001未満</v>
      </c>
      <c r="R9" s="3" t="str">
        <f t="shared" si="3"/>
        <v>0.001未満</v>
      </c>
    </row>
    <row r="10" spans="1:18">
      <c r="A10" s="1" t="s">
        <v>68</v>
      </c>
      <c r="B10" s="2" t="s">
        <v>7</v>
      </c>
      <c r="C10" s="10">
        <v>0.01</v>
      </c>
      <c r="D10" s="6">
        <v>1E-3</v>
      </c>
      <c r="E10" s="3"/>
      <c r="F10" s="53"/>
      <c r="G10" s="3"/>
      <c r="H10" s="3"/>
      <c r="I10" s="3"/>
      <c r="J10" s="3"/>
      <c r="K10" s="3"/>
      <c r="L10" s="53"/>
      <c r="M10" s="3"/>
      <c r="N10" s="3"/>
      <c r="O10" s="53"/>
      <c r="P10" s="3" t="s">
        <v>162</v>
      </c>
      <c r="Q10" s="3" t="str">
        <f t="shared" si="2"/>
        <v>0.001未満</v>
      </c>
      <c r="R10" s="3" t="str">
        <f t="shared" si="3"/>
        <v>0.001未満</v>
      </c>
    </row>
    <row r="11" spans="1:18">
      <c r="A11" s="1" t="s">
        <v>69</v>
      </c>
      <c r="B11" s="2" t="s">
        <v>8</v>
      </c>
      <c r="C11" s="10">
        <v>0.05</v>
      </c>
      <c r="D11" s="6">
        <v>5.0000000000000001E-3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 t="s">
        <v>169</v>
      </c>
      <c r="Q11" s="3" t="str">
        <f t="shared" si="2"/>
        <v>0.005未満</v>
      </c>
      <c r="R11" s="3" t="str">
        <f t="shared" si="3"/>
        <v>0.005未満</v>
      </c>
    </row>
    <row r="12" spans="1:18">
      <c r="A12" s="1" t="s">
        <v>70</v>
      </c>
      <c r="B12" s="2" t="s">
        <v>9</v>
      </c>
      <c r="C12" s="10">
        <v>0.04</v>
      </c>
      <c r="D12" s="6">
        <v>4.0000000000000001E-3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 t="s">
        <v>163</v>
      </c>
      <c r="Q12" s="3" t="str">
        <f t="shared" si="2"/>
        <v>0.004未満</v>
      </c>
      <c r="R12" s="3" t="str">
        <f t="shared" si="3"/>
        <v>0.004未満</v>
      </c>
    </row>
    <row r="13" spans="1:18">
      <c r="A13" s="1" t="s">
        <v>71</v>
      </c>
      <c r="B13" s="2" t="s">
        <v>10</v>
      </c>
      <c r="C13" s="10">
        <v>0.01</v>
      </c>
      <c r="D13" s="6">
        <v>1E-3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 t="s">
        <v>162</v>
      </c>
      <c r="Q13" s="3" t="str">
        <f t="shared" si="2"/>
        <v>0.001未満</v>
      </c>
      <c r="R13" s="3" t="str">
        <f t="shared" si="3"/>
        <v>0.001未満</v>
      </c>
    </row>
    <row r="14" spans="1:18">
      <c r="A14" s="1" t="s">
        <v>72</v>
      </c>
      <c r="B14" s="2" t="s">
        <v>11</v>
      </c>
      <c r="C14" s="11">
        <v>10</v>
      </c>
      <c r="D14" s="6">
        <v>0.02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0.54</v>
      </c>
      <c r="Q14" s="3">
        <f t="shared" si="2"/>
        <v>0.54</v>
      </c>
      <c r="R14" s="3">
        <f t="shared" si="3"/>
        <v>0.54</v>
      </c>
    </row>
    <row r="15" spans="1:18">
      <c r="A15" s="1" t="s">
        <v>73</v>
      </c>
      <c r="B15" s="2" t="s">
        <v>12</v>
      </c>
      <c r="C15" s="13">
        <v>0.8</v>
      </c>
      <c r="D15" s="6">
        <v>0.08</v>
      </c>
      <c r="E15" s="25"/>
      <c r="F15" s="3"/>
      <c r="G15" s="25"/>
      <c r="H15" s="3"/>
      <c r="I15" s="3"/>
      <c r="J15" s="3"/>
      <c r="K15" s="3"/>
      <c r="L15" s="3"/>
      <c r="M15" s="3"/>
      <c r="N15" s="3"/>
      <c r="O15" s="3"/>
      <c r="P15" s="3" t="s">
        <v>170</v>
      </c>
      <c r="Q15" s="3" t="str">
        <f t="shared" si="2"/>
        <v>0.08未満</v>
      </c>
      <c r="R15" s="3" t="str">
        <f t="shared" si="3"/>
        <v>0.08未満</v>
      </c>
    </row>
    <row r="16" spans="1:18">
      <c r="A16" s="1" t="s">
        <v>74</v>
      </c>
      <c r="B16" s="2" t="s">
        <v>13</v>
      </c>
      <c r="C16" s="13">
        <v>1</v>
      </c>
      <c r="D16" s="6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 t="s">
        <v>171</v>
      </c>
      <c r="Q16" s="3" t="str">
        <f t="shared" si="2"/>
        <v>0.1未満</v>
      </c>
      <c r="R16" s="3" t="str">
        <f t="shared" si="3"/>
        <v>0.1未満</v>
      </c>
    </row>
    <row r="17" spans="1:18">
      <c r="A17" s="1" t="s">
        <v>75</v>
      </c>
      <c r="B17" s="2" t="s">
        <v>14</v>
      </c>
      <c r="C17" s="8">
        <v>2E-3</v>
      </c>
      <c r="D17" s="6">
        <v>2.0000000000000001E-4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172</v>
      </c>
      <c r="Q17" s="3" t="str">
        <f t="shared" si="2"/>
        <v>0.0002未満</v>
      </c>
      <c r="R17" s="3" t="str">
        <f t="shared" si="3"/>
        <v>0.0002未満</v>
      </c>
    </row>
    <row r="18" spans="1:18">
      <c r="A18" s="1" t="s">
        <v>76</v>
      </c>
      <c r="B18" s="2" t="s">
        <v>15</v>
      </c>
      <c r="C18" s="10">
        <v>0.05</v>
      </c>
      <c r="D18" s="6">
        <v>5.0000000000000001E-3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 t="s">
        <v>169</v>
      </c>
      <c r="Q18" s="3" t="str">
        <f t="shared" si="2"/>
        <v>0.005未満</v>
      </c>
      <c r="R18" s="3" t="str">
        <f t="shared" si="3"/>
        <v>0.005未満</v>
      </c>
    </row>
    <row r="19" spans="1:18">
      <c r="A19" s="1" t="s">
        <v>77</v>
      </c>
      <c r="B19" s="2" t="s">
        <v>16</v>
      </c>
      <c r="C19" s="10">
        <v>0.04</v>
      </c>
      <c r="D19" s="6">
        <v>4.0000000000000001E-3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163</v>
      </c>
      <c r="Q19" s="3" t="str">
        <f t="shared" si="2"/>
        <v>0.004未満</v>
      </c>
      <c r="R19" s="3" t="str">
        <f t="shared" si="3"/>
        <v>0.004未満</v>
      </c>
    </row>
    <row r="20" spans="1:18">
      <c r="A20" s="1" t="s">
        <v>78</v>
      </c>
      <c r="B20" s="2" t="s">
        <v>17</v>
      </c>
      <c r="C20" s="10">
        <v>0.02</v>
      </c>
      <c r="D20" s="6">
        <v>2E-3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 t="s">
        <v>173</v>
      </c>
      <c r="Q20" s="3" t="str">
        <f t="shared" si="2"/>
        <v>0.002未満</v>
      </c>
      <c r="R20" s="3" t="str">
        <f t="shared" si="3"/>
        <v>0.002未満</v>
      </c>
    </row>
    <row r="21" spans="1:18">
      <c r="A21" s="1" t="s">
        <v>79</v>
      </c>
      <c r="B21" s="2" t="s">
        <v>53</v>
      </c>
      <c r="C21" s="10">
        <v>0.01</v>
      </c>
      <c r="D21" s="6">
        <v>1E-3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 t="s">
        <v>162</v>
      </c>
      <c r="Q21" s="3" t="str">
        <f t="shared" si="2"/>
        <v>0.001未満</v>
      </c>
      <c r="R21" s="3" t="str">
        <f t="shared" si="3"/>
        <v>0.001未満</v>
      </c>
    </row>
    <row r="22" spans="1:18">
      <c r="A22" s="1" t="s">
        <v>80</v>
      </c>
      <c r="B22" s="2" t="s">
        <v>54</v>
      </c>
      <c r="C22" s="10">
        <v>0.01</v>
      </c>
      <c r="D22" s="6">
        <v>1E-3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 t="s">
        <v>162</v>
      </c>
      <c r="Q22" s="3" t="str">
        <f t="shared" si="2"/>
        <v>0.001未満</v>
      </c>
      <c r="R22" s="3" t="str">
        <f t="shared" si="3"/>
        <v>0.001未満</v>
      </c>
    </row>
    <row r="23" spans="1:18">
      <c r="A23" s="1" t="s">
        <v>81</v>
      </c>
      <c r="B23" s="2" t="s">
        <v>55</v>
      </c>
      <c r="C23" s="10">
        <v>0.01</v>
      </c>
      <c r="D23" s="6">
        <v>1E-3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 t="s">
        <v>162</v>
      </c>
      <c r="Q23" s="3" t="str">
        <f t="shared" si="2"/>
        <v>0.001未満</v>
      </c>
      <c r="R23" s="3" t="str">
        <f t="shared" si="3"/>
        <v>0.001未満</v>
      </c>
    </row>
    <row r="24" spans="1:18">
      <c r="A24" s="1" t="s">
        <v>82</v>
      </c>
      <c r="B24" s="2" t="s">
        <v>18</v>
      </c>
      <c r="C24" s="13">
        <v>0.6</v>
      </c>
      <c r="D24" s="6">
        <v>0.06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 t="s">
        <v>164</v>
      </c>
      <c r="Q24" s="3" t="str">
        <f t="shared" si="2"/>
        <v>0.06未満</v>
      </c>
      <c r="R24" s="3" t="str">
        <f t="shared" si="3"/>
        <v>0.06未満</v>
      </c>
    </row>
    <row r="25" spans="1:18">
      <c r="A25" s="1" t="s">
        <v>83</v>
      </c>
      <c r="B25" s="2" t="s">
        <v>19</v>
      </c>
      <c r="C25" s="10">
        <v>0.02</v>
      </c>
      <c r="D25" s="6">
        <v>2E-3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 t="s">
        <v>165</v>
      </c>
      <c r="Q25" s="3" t="str">
        <f t="shared" si="2"/>
        <v>0.002未満</v>
      </c>
      <c r="R25" s="3" t="str">
        <f t="shared" si="3"/>
        <v>0.002未満</v>
      </c>
    </row>
    <row r="26" spans="1:18">
      <c r="A26" s="1" t="s">
        <v>84</v>
      </c>
      <c r="B26" s="2" t="s">
        <v>20</v>
      </c>
      <c r="C26" s="10">
        <v>0.06</v>
      </c>
      <c r="D26" s="6">
        <v>1E-3</v>
      </c>
      <c r="E26" s="3"/>
      <c r="F26" s="24"/>
      <c r="G26" s="3"/>
      <c r="H26" s="3"/>
      <c r="I26" s="3"/>
      <c r="J26" s="3"/>
      <c r="K26" s="3"/>
      <c r="L26" s="24"/>
      <c r="M26" s="3"/>
      <c r="N26" s="3"/>
      <c r="O26" s="24"/>
      <c r="P26" s="3">
        <v>4.0000000000000001E-3</v>
      </c>
      <c r="Q26" s="3">
        <f t="shared" si="2"/>
        <v>4.0000000000000001E-3</v>
      </c>
      <c r="R26" s="3">
        <f t="shared" si="3"/>
        <v>4.0000000000000001E-3</v>
      </c>
    </row>
    <row r="27" spans="1:18">
      <c r="A27" s="1" t="s">
        <v>85</v>
      </c>
      <c r="B27" s="2" t="s">
        <v>21</v>
      </c>
      <c r="C27" s="10">
        <v>0.03</v>
      </c>
      <c r="D27" s="6">
        <v>3.0000000000000001E-3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3.0000000000000001E-3</v>
      </c>
      <c r="Q27" s="3">
        <f t="shared" si="2"/>
        <v>3.0000000000000001E-3</v>
      </c>
      <c r="R27" s="3">
        <f t="shared" si="3"/>
        <v>3.0000000000000001E-3</v>
      </c>
    </row>
    <row r="28" spans="1:18">
      <c r="A28" s="1" t="s">
        <v>86</v>
      </c>
      <c r="B28" s="2" t="s">
        <v>56</v>
      </c>
      <c r="C28" s="13">
        <v>0.1</v>
      </c>
      <c r="D28" s="6">
        <v>1E-3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 t="s">
        <v>162</v>
      </c>
      <c r="Q28" s="3" t="str">
        <f t="shared" si="2"/>
        <v>0.001未満</v>
      </c>
      <c r="R28" s="3" t="str">
        <f t="shared" si="3"/>
        <v>0.001未満</v>
      </c>
    </row>
    <row r="29" spans="1:18">
      <c r="A29" s="1" t="s">
        <v>87</v>
      </c>
      <c r="B29" s="2" t="s">
        <v>22</v>
      </c>
      <c r="C29" s="10">
        <v>0.01</v>
      </c>
      <c r="D29" s="6">
        <v>1E-3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 t="s">
        <v>162</v>
      </c>
      <c r="Q29" s="3" t="str">
        <f t="shared" si="2"/>
        <v>0.001未満</v>
      </c>
      <c r="R29" s="3" t="str">
        <f t="shared" si="3"/>
        <v>0.001未満</v>
      </c>
    </row>
    <row r="30" spans="1:18">
      <c r="A30" s="1" t="s">
        <v>88</v>
      </c>
      <c r="B30" s="2" t="s">
        <v>23</v>
      </c>
      <c r="C30" s="13">
        <v>0.1</v>
      </c>
      <c r="D30" s="6">
        <v>1E-3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5.0000000000000001E-3</v>
      </c>
      <c r="Q30" s="3">
        <f t="shared" si="2"/>
        <v>5.0000000000000001E-3</v>
      </c>
      <c r="R30" s="3">
        <f t="shared" si="3"/>
        <v>5.0000000000000001E-3</v>
      </c>
    </row>
    <row r="31" spans="1:18">
      <c r="A31" s="1" t="s">
        <v>89</v>
      </c>
      <c r="B31" s="2" t="s">
        <v>24</v>
      </c>
      <c r="C31" s="10">
        <v>0.03</v>
      </c>
      <c r="D31" s="6">
        <v>3.0000000000000001E-3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4.0000000000000001E-3</v>
      </c>
      <c r="Q31" s="3">
        <f t="shared" si="2"/>
        <v>4.0000000000000001E-3</v>
      </c>
      <c r="R31" s="3">
        <f t="shared" si="3"/>
        <v>4.0000000000000001E-3</v>
      </c>
    </row>
    <row r="32" spans="1:18">
      <c r="A32" s="1" t="s">
        <v>90</v>
      </c>
      <c r="B32" s="2" t="s">
        <v>57</v>
      </c>
      <c r="C32" s="10">
        <v>0.03</v>
      </c>
      <c r="D32" s="6">
        <v>1E-3</v>
      </c>
      <c r="E32" s="3"/>
      <c r="F32" s="24"/>
      <c r="G32" s="3"/>
      <c r="H32" s="3"/>
      <c r="I32" s="3"/>
      <c r="J32" s="3"/>
      <c r="K32" s="3"/>
      <c r="L32" s="24"/>
      <c r="M32" s="3"/>
      <c r="N32" s="3"/>
      <c r="O32" s="24"/>
      <c r="P32" s="3">
        <v>1E-3</v>
      </c>
      <c r="Q32" s="3">
        <f t="shared" si="2"/>
        <v>1E-3</v>
      </c>
      <c r="R32" s="3">
        <f t="shared" si="3"/>
        <v>1E-3</v>
      </c>
    </row>
    <row r="33" spans="1:18">
      <c r="A33" s="1" t="s">
        <v>91</v>
      </c>
      <c r="B33" s="2" t="s">
        <v>58</v>
      </c>
      <c r="C33" s="10">
        <v>0.09</v>
      </c>
      <c r="D33" s="6">
        <v>1E-3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162</v>
      </c>
      <c r="Q33" s="3" t="str">
        <f t="shared" si="2"/>
        <v>0.001未満</v>
      </c>
      <c r="R33" s="3" t="str">
        <f t="shared" si="3"/>
        <v>0.001未満</v>
      </c>
    </row>
    <row r="34" spans="1:18">
      <c r="A34" s="1" t="s">
        <v>92</v>
      </c>
      <c r="B34" s="2" t="s">
        <v>25</v>
      </c>
      <c r="C34" s="10">
        <v>0.08</v>
      </c>
      <c r="D34" s="6">
        <v>8.0000000000000002E-3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166</v>
      </c>
      <c r="Q34" s="3" t="str">
        <f t="shared" si="2"/>
        <v>0.008未満</v>
      </c>
      <c r="R34" s="3" t="str">
        <f t="shared" si="3"/>
        <v>0.008未満</v>
      </c>
    </row>
    <row r="35" spans="1:18">
      <c r="A35" s="1" t="s">
        <v>93</v>
      </c>
      <c r="B35" s="2" t="s">
        <v>26</v>
      </c>
      <c r="C35" s="13">
        <v>1</v>
      </c>
      <c r="D35" s="6">
        <v>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174</v>
      </c>
      <c r="Q35" s="3" t="str">
        <f t="shared" si="2"/>
        <v>0.01未満</v>
      </c>
      <c r="R35" s="3" t="str">
        <f t="shared" si="3"/>
        <v>0.01未満</v>
      </c>
    </row>
    <row r="36" spans="1:18">
      <c r="A36" s="1" t="s">
        <v>94</v>
      </c>
      <c r="B36" s="2" t="s">
        <v>27</v>
      </c>
      <c r="C36" s="13">
        <v>0.2</v>
      </c>
      <c r="D36" s="6">
        <v>0.02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175</v>
      </c>
      <c r="Q36" s="3" t="str">
        <f t="shared" si="2"/>
        <v>0.02未満</v>
      </c>
      <c r="R36" s="3" t="str">
        <f t="shared" si="3"/>
        <v>0.02未満</v>
      </c>
    </row>
    <row r="37" spans="1:18">
      <c r="A37" s="1" t="s">
        <v>95</v>
      </c>
      <c r="B37" s="2" t="s">
        <v>28</v>
      </c>
      <c r="C37" s="13">
        <v>0.3</v>
      </c>
      <c r="D37" s="6">
        <v>0.03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176</v>
      </c>
      <c r="Q37" s="3" t="str">
        <f t="shared" si="2"/>
        <v>0.03未満</v>
      </c>
      <c r="R37" s="3" t="str">
        <f t="shared" si="3"/>
        <v>0.03未満</v>
      </c>
    </row>
    <row r="38" spans="1:18">
      <c r="A38" s="1" t="s">
        <v>96</v>
      </c>
      <c r="B38" s="2" t="s">
        <v>29</v>
      </c>
      <c r="C38" s="13">
        <v>1</v>
      </c>
      <c r="D38" s="6">
        <v>0.01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174</v>
      </c>
      <c r="Q38" s="3" t="str">
        <f t="shared" si="2"/>
        <v>0.01未満</v>
      </c>
      <c r="R38" s="3" t="str">
        <f t="shared" si="3"/>
        <v>0.01未満</v>
      </c>
    </row>
    <row r="39" spans="1:18">
      <c r="A39" s="1" t="s">
        <v>97</v>
      </c>
      <c r="B39" s="2" t="s">
        <v>30</v>
      </c>
      <c r="C39" s="11">
        <v>200</v>
      </c>
      <c r="D39" s="6">
        <v>0.1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4.5</v>
      </c>
      <c r="Q39" s="3">
        <f t="shared" si="2"/>
        <v>4.5</v>
      </c>
      <c r="R39" s="3">
        <f t="shared" si="3"/>
        <v>4.5</v>
      </c>
    </row>
    <row r="40" spans="1:18">
      <c r="A40" s="1" t="s">
        <v>98</v>
      </c>
      <c r="B40" s="2" t="s">
        <v>31</v>
      </c>
      <c r="C40" s="3" t="s">
        <v>116</v>
      </c>
      <c r="D40" s="6">
        <v>5.0000000000000001E-3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 t="s">
        <v>169</v>
      </c>
      <c r="Q40" s="3" t="str">
        <f t="shared" si="2"/>
        <v>0.005未満</v>
      </c>
      <c r="R40" s="3" t="str">
        <f t="shared" si="3"/>
        <v>0.005未満</v>
      </c>
    </row>
    <row r="41" spans="1:18">
      <c r="A41" s="39" t="s">
        <v>99</v>
      </c>
      <c r="B41" s="40" t="s">
        <v>32</v>
      </c>
      <c r="C41" s="11">
        <v>200</v>
      </c>
      <c r="D41" s="6">
        <v>1</v>
      </c>
      <c r="E41" s="30"/>
      <c r="F41" s="3"/>
      <c r="G41" s="30"/>
      <c r="H41" s="3"/>
      <c r="I41" s="3"/>
      <c r="J41" s="3"/>
      <c r="K41" s="3"/>
      <c r="L41" s="3"/>
      <c r="M41" s="3"/>
      <c r="N41" s="3"/>
      <c r="O41" s="3"/>
      <c r="P41" s="3">
        <v>2.6</v>
      </c>
      <c r="Q41" s="3">
        <f t="shared" si="2"/>
        <v>2.6</v>
      </c>
      <c r="R41" s="3">
        <f t="shared" si="3"/>
        <v>2.6</v>
      </c>
    </row>
    <row r="42" spans="1:18">
      <c r="A42" s="1" t="s">
        <v>100</v>
      </c>
      <c r="B42" s="2" t="s">
        <v>33</v>
      </c>
      <c r="C42" s="11">
        <v>300</v>
      </c>
      <c r="D42" s="6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v>24</v>
      </c>
      <c r="Q42" s="3">
        <f t="shared" si="2"/>
        <v>24</v>
      </c>
      <c r="R42" s="3">
        <f t="shared" si="3"/>
        <v>24</v>
      </c>
    </row>
    <row r="43" spans="1:18">
      <c r="A43" s="1" t="s">
        <v>101</v>
      </c>
      <c r="B43" s="2" t="s">
        <v>34</v>
      </c>
      <c r="C43" s="11">
        <v>500</v>
      </c>
      <c r="D43" s="6">
        <v>20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v>76</v>
      </c>
      <c r="Q43" s="3">
        <f t="shared" si="2"/>
        <v>76</v>
      </c>
      <c r="R43" s="3">
        <f t="shared" si="3"/>
        <v>76</v>
      </c>
    </row>
    <row r="44" spans="1:18">
      <c r="A44" s="1" t="s">
        <v>102</v>
      </c>
      <c r="B44" s="2" t="s">
        <v>35</v>
      </c>
      <c r="C44" s="13">
        <v>0.2</v>
      </c>
      <c r="D44" s="6">
        <v>0.02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 t="s">
        <v>175</v>
      </c>
      <c r="Q44" s="3" t="str">
        <f t="shared" si="2"/>
        <v>0.02未満</v>
      </c>
      <c r="R44" s="3" t="str">
        <f t="shared" si="3"/>
        <v>0.02未満</v>
      </c>
    </row>
    <row r="45" spans="1:18">
      <c r="A45" s="1" t="s">
        <v>103</v>
      </c>
      <c r="B45" s="2" t="s">
        <v>59</v>
      </c>
      <c r="C45" s="14">
        <v>1.0000000000000001E-5</v>
      </c>
      <c r="D45" s="6">
        <v>9.9999999999999995E-7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 t="s">
        <v>177</v>
      </c>
      <c r="Q45" s="3" t="str">
        <f t="shared" si="2"/>
        <v>0.000001未満</v>
      </c>
      <c r="R45" s="3" t="str">
        <f t="shared" si="3"/>
        <v>0.000001未満</v>
      </c>
    </row>
    <row r="46" spans="1:18">
      <c r="A46" s="1" t="s">
        <v>104</v>
      </c>
      <c r="B46" s="2" t="s">
        <v>36</v>
      </c>
      <c r="C46" s="14">
        <v>1.0000000000000001E-5</v>
      </c>
      <c r="D46" s="6">
        <v>9.9999999999999995E-7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 t="s">
        <v>177</v>
      </c>
      <c r="Q46" s="3" t="str">
        <f t="shared" si="2"/>
        <v>0.000001未満</v>
      </c>
      <c r="R46" s="3" t="str">
        <f t="shared" si="3"/>
        <v>0.000001未満</v>
      </c>
    </row>
    <row r="47" spans="1:18">
      <c r="A47" s="1" t="s">
        <v>105</v>
      </c>
      <c r="B47" s="2" t="s">
        <v>37</v>
      </c>
      <c r="C47" s="10">
        <v>0.02</v>
      </c>
      <c r="D47" s="6">
        <v>2E-3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 t="s">
        <v>173</v>
      </c>
      <c r="Q47" s="3" t="str">
        <f t="shared" si="2"/>
        <v>0.002未満</v>
      </c>
      <c r="R47" s="3" t="str">
        <f t="shared" si="3"/>
        <v>0.002未満</v>
      </c>
    </row>
    <row r="48" spans="1:18">
      <c r="A48" s="1" t="s">
        <v>106</v>
      </c>
      <c r="B48" s="2" t="s">
        <v>38</v>
      </c>
      <c r="C48" s="8">
        <v>5.0000000000000001E-3</v>
      </c>
      <c r="D48" s="6">
        <v>5.0000000000000001E-4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 t="s">
        <v>178</v>
      </c>
      <c r="Q48" s="3" t="str">
        <f t="shared" si="2"/>
        <v>0.0005未満</v>
      </c>
      <c r="R48" s="3" t="str">
        <f t="shared" si="3"/>
        <v>0.0005未満</v>
      </c>
    </row>
    <row r="49" spans="1:18">
      <c r="A49" s="39" t="s">
        <v>107</v>
      </c>
      <c r="B49" s="40" t="s">
        <v>39</v>
      </c>
      <c r="C49" s="11">
        <v>3</v>
      </c>
      <c r="D49" s="6">
        <v>0.3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0.5</v>
      </c>
      <c r="Q49" s="3">
        <f t="shared" si="2"/>
        <v>0.5</v>
      </c>
      <c r="R49" s="3">
        <f t="shared" si="3"/>
        <v>0.5</v>
      </c>
    </row>
    <row r="50" spans="1:18">
      <c r="A50" s="39" t="s">
        <v>108</v>
      </c>
      <c r="B50" s="40" t="s">
        <v>40</v>
      </c>
      <c r="C50" s="3" t="s">
        <v>113</v>
      </c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7.8</v>
      </c>
      <c r="Q50" s="3">
        <f t="shared" si="2"/>
        <v>7.8</v>
      </c>
      <c r="R50" s="3">
        <f t="shared" si="3"/>
        <v>7.8</v>
      </c>
    </row>
    <row r="51" spans="1:18">
      <c r="A51" s="39" t="s">
        <v>109</v>
      </c>
      <c r="B51" s="40" t="s">
        <v>41</v>
      </c>
      <c r="C51" s="3" t="s">
        <v>42</v>
      </c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 t="s">
        <v>135</v>
      </c>
      <c r="Q51" s="3" t="str">
        <f>IF(MAX(E51:P51)=0,"異常なし",MAX(E51:P51))</f>
        <v>異常なし</v>
      </c>
      <c r="R51" s="3" t="str">
        <f>IF(MIN(E51:P51)=0,"異常なし",MIN(E51:P51))</f>
        <v>異常なし</v>
      </c>
    </row>
    <row r="52" spans="1:18">
      <c r="A52" s="39" t="s">
        <v>110</v>
      </c>
      <c r="B52" s="40" t="s">
        <v>43</v>
      </c>
      <c r="C52" s="3" t="s">
        <v>42</v>
      </c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 t="s">
        <v>135</v>
      </c>
      <c r="Q52" s="3" t="str">
        <f>IF(MAX(E52:P52)=0,"異常なし",MAX(E52:P52))</f>
        <v>異常なし</v>
      </c>
      <c r="R52" s="3" t="str">
        <f>IF(MIN(E52:P52)=0,"異常なし",MIN(E52:P52))</f>
        <v>異常なし</v>
      </c>
    </row>
    <row r="53" spans="1:18">
      <c r="A53" s="39" t="s">
        <v>111</v>
      </c>
      <c r="B53" s="40" t="s">
        <v>44</v>
      </c>
      <c r="C53" s="3" t="s">
        <v>114</v>
      </c>
      <c r="D53" s="6">
        <v>0.5</v>
      </c>
      <c r="E53" s="3"/>
      <c r="F53" s="3"/>
      <c r="G53" s="3"/>
      <c r="H53" s="3"/>
      <c r="I53" s="3"/>
      <c r="J53" s="3"/>
      <c r="K53" s="3"/>
      <c r="L53" s="3"/>
      <c r="M53" s="30"/>
      <c r="N53" s="30"/>
      <c r="O53" s="3"/>
      <c r="P53" s="3">
        <v>0.9</v>
      </c>
      <c r="Q53" s="3">
        <f t="shared" ref="Q53:Q54" si="4">IF(MAX(E53:P53)=0,D53&amp;"未満",MAX(E53:P53))</f>
        <v>0.9</v>
      </c>
      <c r="R53" s="3">
        <f t="shared" ref="R53:R54" si="5">IF(MIN(E53:P53)=0,D53&amp;"未満",MIN(E53:P53))</f>
        <v>0.9</v>
      </c>
    </row>
    <row r="54" spans="1:18">
      <c r="A54" s="39" t="s">
        <v>112</v>
      </c>
      <c r="B54" s="40" t="s">
        <v>45</v>
      </c>
      <c r="C54" s="3" t="s">
        <v>115</v>
      </c>
      <c r="D54" s="6">
        <v>0.1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 t="s">
        <v>136</v>
      </c>
      <c r="Q54" s="3" t="str">
        <f t="shared" si="4"/>
        <v>0.1未満</v>
      </c>
      <c r="R54" s="3" t="str">
        <f t="shared" si="5"/>
        <v>0.1未満</v>
      </c>
    </row>
    <row r="55" spans="1:18">
      <c r="A55" s="1"/>
      <c r="B55" s="2" t="s">
        <v>61</v>
      </c>
      <c r="C55" s="2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 t="s">
        <v>141</v>
      </c>
      <c r="Q55" s="2"/>
      <c r="R55" s="2"/>
    </row>
    <row r="56" spans="1:18">
      <c r="A56" s="32"/>
      <c r="B56" s="33"/>
      <c r="C56" s="33"/>
      <c r="D56" s="34"/>
      <c r="E56" s="35"/>
      <c r="F56" s="35"/>
      <c r="G56" s="35"/>
      <c r="H56" s="33"/>
      <c r="I56" s="33"/>
      <c r="J56" s="33"/>
      <c r="K56" s="33"/>
      <c r="L56" s="35"/>
      <c r="M56" s="33"/>
      <c r="N56" s="33"/>
      <c r="O56" s="35"/>
      <c r="P56" s="33"/>
      <c r="Q56" s="33"/>
      <c r="R56" s="33"/>
    </row>
    <row r="57" spans="1:18">
      <c r="A57" s="1"/>
      <c r="B57" s="2" t="s">
        <v>46</v>
      </c>
      <c r="C57" s="4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 t="str">
        <f>IF(SUBTOTAL(3,E57:P57)=0,"-",MAX(E57:P57))</f>
        <v>-</v>
      </c>
      <c r="R57" s="3" t="str">
        <f>IF(SUBTOTAL(3,E57:P57)=0,"-",MIN(E57:P57))</f>
        <v>-</v>
      </c>
    </row>
    <row r="58" spans="1:18">
      <c r="A58" s="1"/>
      <c r="B58" s="2" t="s">
        <v>1</v>
      </c>
      <c r="C58" s="4"/>
      <c r="D58" s="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" t="str">
        <f>IF(SUBTOTAL(3,E58:P58)=0,"-",IF(MAX(E58:P58)=0,"1.0未満",MAX(E58:P58)))</f>
        <v>-</v>
      </c>
      <c r="R58" s="3" t="str">
        <f>IF(SUBTOTAL(3,E58:P58)=0,"-",IF(MIN(E58:P58)=0,"1.0未満",MIN(E58:P58)))</f>
        <v>-</v>
      </c>
    </row>
    <row r="59" spans="1:18">
      <c r="A59" s="1"/>
      <c r="B59" s="2" t="s">
        <v>47</v>
      </c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 t="str">
        <f>IF(SUBTOTAL(3,E59:P59)=0,"-",MAX(E59:P59))</f>
        <v>-</v>
      </c>
      <c r="R59" s="3" t="str">
        <f>IF(SUBTOTAL(3,E59:P59)=0,"-",MIN(E59:P59))</f>
        <v>-</v>
      </c>
    </row>
    <row r="60" spans="1:18">
      <c r="A60" s="1"/>
      <c r="B60" s="2" t="s">
        <v>60</v>
      </c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3" t="str">
        <f>IF(SUBTOTAL(3,E60:P60)=0,"-",MAX(E60:P60))</f>
        <v>-</v>
      </c>
      <c r="R60" s="3" t="str">
        <f>IF(SUBTOTAL(3,E60:P60)=0,"-",MIN(E60:P60))</f>
        <v>-</v>
      </c>
    </row>
    <row r="61" spans="1:18">
      <c r="A61" s="32"/>
      <c r="B61" s="33"/>
      <c r="C61" s="36"/>
      <c r="D61" s="3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>
      <c r="A62" s="7"/>
      <c r="B62" s="51" t="s">
        <v>138</v>
      </c>
      <c r="C62" s="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>
        <v>42815</v>
      </c>
      <c r="Q62" s="7"/>
      <c r="R62" s="7"/>
    </row>
    <row r="63" spans="1:18">
      <c r="A63" s="1"/>
      <c r="B63" s="21" t="s">
        <v>48</v>
      </c>
      <c r="C63" s="22" t="s">
        <v>49</v>
      </c>
      <c r="D63" s="49" t="s">
        <v>140</v>
      </c>
      <c r="E63" s="23"/>
      <c r="F63" s="22"/>
      <c r="G63" s="54"/>
      <c r="H63" s="54"/>
      <c r="I63" s="22"/>
      <c r="J63" s="22"/>
      <c r="K63" s="22"/>
      <c r="L63" s="22"/>
      <c r="M63" s="22"/>
      <c r="N63" s="22"/>
      <c r="O63" s="22"/>
      <c r="P63" s="22">
        <v>0.3</v>
      </c>
      <c r="Q63" s="50">
        <f>IF(MAX(E63:P63)=0,D63,MAX(E63:P63))</f>
        <v>0.3</v>
      </c>
      <c r="R63" s="50">
        <f>IF(MIN(E63:P63)=0,D63,MIN(E63:P63))</f>
        <v>0.3</v>
      </c>
    </row>
    <row r="64" spans="1:18">
      <c r="A64" s="1"/>
      <c r="B64" s="15" t="s">
        <v>50</v>
      </c>
      <c r="C64" s="16" t="s">
        <v>51</v>
      </c>
      <c r="D64" s="17"/>
      <c r="E64" s="26"/>
      <c r="F64" s="27"/>
      <c r="G64" s="55"/>
      <c r="H64" s="55"/>
      <c r="I64" s="27"/>
      <c r="J64" s="27"/>
      <c r="K64" s="27"/>
      <c r="L64" s="27"/>
      <c r="M64" s="27"/>
      <c r="N64" s="27"/>
      <c r="O64" s="27"/>
      <c r="P64" s="27">
        <v>6.5</v>
      </c>
      <c r="Q64" s="27">
        <f t="shared" ref="Q64:Q65" si="6">MAX(E64:P64)</f>
        <v>6.5</v>
      </c>
      <c r="R64" s="27">
        <f t="shared" ref="R64:R65" si="7">MIN(E64:P64)</f>
        <v>6.5</v>
      </c>
    </row>
    <row r="65" spans="1:18">
      <c r="A65" s="1"/>
      <c r="B65" s="18" t="s">
        <v>52</v>
      </c>
      <c r="C65" s="19" t="s">
        <v>51</v>
      </c>
      <c r="D65" s="20"/>
      <c r="E65" s="28"/>
      <c r="F65" s="29"/>
      <c r="G65" s="56"/>
      <c r="H65" s="56"/>
      <c r="I65" s="29"/>
      <c r="J65" s="29"/>
      <c r="K65" s="29"/>
      <c r="L65" s="29"/>
      <c r="M65" s="29"/>
      <c r="N65" s="29"/>
      <c r="O65" s="29"/>
      <c r="P65" s="29">
        <v>5</v>
      </c>
      <c r="Q65" s="29">
        <f t="shared" si="6"/>
        <v>5</v>
      </c>
      <c r="R65" s="29">
        <f t="shared" si="7"/>
        <v>5</v>
      </c>
    </row>
    <row r="66" spans="1:18">
      <c r="A66" s="1"/>
      <c r="B66" s="6" t="s">
        <v>137</v>
      </c>
      <c r="C66" s="6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 t="s">
        <v>179</v>
      </c>
      <c r="Q66" s="7"/>
      <c r="R66" s="7"/>
    </row>
  </sheetData>
  <mergeCells count="1">
    <mergeCell ref="A2:A3"/>
  </mergeCells>
  <phoneticPr fontId="1"/>
  <dataValidations count="1">
    <dataValidation imeMode="off" allowBlank="1" showInputMessage="1" showErrorMessage="1" sqref="E33:E58 Q61:R61 G33:H58 I49:I58 I41:I43 L35:L58 Q55:R56 F35:F58 J33:K58 F63:F65 I39 M33:N58 E59:P61 I63:P65 O35:O58 P49:P58 P41:P43 P39" xr:uid="{00000000-0002-0000-0800-000000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66"/>
  <sheetViews>
    <sheetView view="pageBreakPreview" zoomScale="70" zoomScaleNormal="10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35" sqref="C35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2" width="9.5" style="5" customWidth="1"/>
    <col min="13" max="13" width="9.5" style="73" customWidth="1"/>
    <col min="14" max="16" width="9.5" style="5" customWidth="1"/>
    <col min="17" max="16384" width="9" style="5"/>
  </cols>
  <sheetData>
    <row r="1" spans="1:16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4">
        <v>13</v>
      </c>
      <c r="N1" s="7">
        <v>14</v>
      </c>
      <c r="O1" s="7">
        <v>15</v>
      </c>
      <c r="P1" s="7">
        <v>16</v>
      </c>
    </row>
    <row r="2" spans="1:16">
      <c r="A2" s="87" t="s">
        <v>143</v>
      </c>
      <c r="B2" s="7" t="s">
        <v>144</v>
      </c>
      <c r="C2" s="7"/>
      <c r="D2" s="7" t="s">
        <v>139</v>
      </c>
      <c r="E2" s="7">
        <f>SUBTOTAL(3,E4:E54)</f>
        <v>9</v>
      </c>
      <c r="F2" s="7">
        <f t="shared" ref="F2:P2" si="0">SUBTOTAL(3,F4:F54)</f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4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</row>
    <row r="3" spans="1:16">
      <c r="A3" s="88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7" t="s">
        <v>119</v>
      </c>
      <c r="H3" s="7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4" t="s">
        <v>125</v>
      </c>
      <c r="N3" s="7" t="s">
        <v>126</v>
      </c>
      <c r="O3" s="7" t="s">
        <v>127</v>
      </c>
      <c r="P3" s="7" t="s">
        <v>128</v>
      </c>
    </row>
    <row r="4" spans="1:16">
      <c r="A4" s="39" t="s">
        <v>62</v>
      </c>
      <c r="B4" s="40" t="s">
        <v>0</v>
      </c>
      <c r="C4" s="80">
        <v>100</v>
      </c>
      <c r="D4" s="6">
        <v>0</v>
      </c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9" t="s">
        <v>63</v>
      </c>
      <c r="B5" s="40" t="s">
        <v>1</v>
      </c>
      <c r="C5" s="3" t="s">
        <v>2</v>
      </c>
      <c r="D5" s="6"/>
      <c r="E5" s="3" t="s">
        <v>228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1" t="s">
        <v>64</v>
      </c>
      <c r="B6" s="2" t="s">
        <v>3</v>
      </c>
      <c r="C6" s="82">
        <v>3.0000000000000001E-3</v>
      </c>
      <c r="D6" s="6">
        <v>2.9999999999999997E-4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65</v>
      </c>
      <c r="B7" s="2" t="s">
        <v>4</v>
      </c>
      <c r="C7" s="83">
        <v>5.0000000000000001E-4</v>
      </c>
      <c r="D7" s="6">
        <v>5.0000000000000002E-5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" t="s">
        <v>66</v>
      </c>
      <c r="B8" s="2" t="s">
        <v>5</v>
      </c>
      <c r="C8" s="84">
        <v>0.01</v>
      </c>
      <c r="D8" s="6">
        <v>1E-3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1" t="s">
        <v>67</v>
      </c>
      <c r="B9" s="2" t="s">
        <v>6</v>
      </c>
      <c r="C9" s="84">
        <v>0.01</v>
      </c>
      <c r="D9" s="6">
        <v>1E-3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41" t="s">
        <v>68</v>
      </c>
      <c r="B10" s="42" t="s">
        <v>7</v>
      </c>
      <c r="C10" s="84">
        <v>0.01</v>
      </c>
      <c r="D10" s="6">
        <v>1E-3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41" t="s">
        <v>69</v>
      </c>
      <c r="B11" s="42" t="s">
        <v>8</v>
      </c>
      <c r="C11" s="84">
        <v>0.05</v>
      </c>
      <c r="D11" s="6">
        <v>5.0000000000000001E-3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41" t="s">
        <v>70</v>
      </c>
      <c r="B12" s="42" t="s">
        <v>9</v>
      </c>
      <c r="C12" s="84">
        <v>0.04</v>
      </c>
      <c r="D12" s="6">
        <v>4.0000000000000001E-3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1" t="s">
        <v>71</v>
      </c>
      <c r="B13" s="42" t="s">
        <v>10</v>
      </c>
      <c r="C13" s="84">
        <v>0.01</v>
      </c>
      <c r="D13" s="6">
        <v>1E-3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1" t="s">
        <v>72</v>
      </c>
      <c r="B14" s="2" t="s">
        <v>11</v>
      </c>
      <c r="C14" s="81">
        <v>10</v>
      </c>
      <c r="D14" s="6">
        <v>0.02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1" t="s">
        <v>73</v>
      </c>
      <c r="B15" s="2" t="s">
        <v>12</v>
      </c>
      <c r="C15" s="85">
        <v>0.8</v>
      </c>
      <c r="D15" s="6">
        <v>0.08</v>
      </c>
      <c r="E15" s="25"/>
      <c r="F15" s="3"/>
      <c r="G15" s="25"/>
      <c r="H15" s="25"/>
      <c r="I15" s="3"/>
      <c r="J15" s="25"/>
      <c r="K15" s="25"/>
      <c r="L15" s="3"/>
      <c r="M15" s="25"/>
      <c r="N15" s="25"/>
      <c r="O15" s="3"/>
      <c r="P15" s="25"/>
    </row>
    <row r="16" spans="1:16">
      <c r="A16" s="1" t="s">
        <v>74</v>
      </c>
      <c r="B16" s="2" t="s">
        <v>13</v>
      </c>
      <c r="C16" s="85">
        <v>1</v>
      </c>
      <c r="D16" s="6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1" t="s">
        <v>75</v>
      </c>
      <c r="B17" s="2" t="s">
        <v>14</v>
      </c>
      <c r="C17" s="82">
        <v>2E-3</v>
      </c>
      <c r="D17" s="6">
        <v>2.0000000000000001E-4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1" t="s">
        <v>76</v>
      </c>
      <c r="B18" s="2" t="s">
        <v>15</v>
      </c>
      <c r="C18" s="84">
        <v>0.05</v>
      </c>
      <c r="D18" s="6">
        <v>5.0000000000000001E-3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" t="s">
        <v>77</v>
      </c>
      <c r="B19" s="2" t="s">
        <v>16</v>
      </c>
      <c r="C19" s="84">
        <v>0.04</v>
      </c>
      <c r="D19" s="6">
        <v>4.0000000000000001E-3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" t="s">
        <v>78</v>
      </c>
      <c r="B20" s="2" t="s">
        <v>17</v>
      </c>
      <c r="C20" s="84">
        <v>0.02</v>
      </c>
      <c r="D20" s="6">
        <v>2E-3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" t="s">
        <v>79</v>
      </c>
      <c r="B21" s="2" t="s">
        <v>53</v>
      </c>
      <c r="C21" s="84">
        <v>0.01</v>
      </c>
      <c r="D21" s="6">
        <v>1E-3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" t="s">
        <v>80</v>
      </c>
      <c r="B22" s="2" t="s">
        <v>54</v>
      </c>
      <c r="C22" s="84">
        <v>0.01</v>
      </c>
      <c r="D22" s="6">
        <v>1E-3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" t="s">
        <v>81</v>
      </c>
      <c r="B23" s="2" t="s">
        <v>55</v>
      </c>
      <c r="C23" s="84">
        <v>0.01</v>
      </c>
      <c r="D23" s="6">
        <v>1E-3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41" t="s">
        <v>82</v>
      </c>
      <c r="B24" s="42" t="s">
        <v>18</v>
      </c>
      <c r="C24" s="85">
        <v>0.6</v>
      </c>
      <c r="D24" s="6">
        <v>0.06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41" t="s">
        <v>83</v>
      </c>
      <c r="B25" s="42" t="s">
        <v>19</v>
      </c>
      <c r="C25" s="84">
        <v>0.02</v>
      </c>
      <c r="D25" s="6">
        <v>2E-3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41" t="s">
        <v>84</v>
      </c>
      <c r="B26" s="42" t="s">
        <v>20</v>
      </c>
      <c r="C26" s="84">
        <v>0.06</v>
      </c>
      <c r="D26" s="6">
        <v>1E-3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41" t="s">
        <v>85</v>
      </c>
      <c r="B27" s="42" t="s">
        <v>21</v>
      </c>
      <c r="C27" s="84">
        <v>0.03</v>
      </c>
      <c r="D27" s="6">
        <v>3.0000000000000001E-3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41" t="s">
        <v>86</v>
      </c>
      <c r="B28" s="42" t="s">
        <v>56</v>
      </c>
      <c r="C28" s="85">
        <v>0.1</v>
      </c>
      <c r="D28" s="6">
        <v>1E-3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41" t="s">
        <v>87</v>
      </c>
      <c r="B29" s="42" t="s">
        <v>22</v>
      </c>
      <c r="C29" s="84">
        <v>0.01</v>
      </c>
      <c r="D29" s="6">
        <v>1E-3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41" t="s">
        <v>88</v>
      </c>
      <c r="B30" s="42" t="s">
        <v>23</v>
      </c>
      <c r="C30" s="85">
        <v>0.1</v>
      </c>
      <c r="D30" s="6">
        <v>1E-3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41" t="s">
        <v>89</v>
      </c>
      <c r="B31" s="42" t="s">
        <v>24</v>
      </c>
      <c r="C31" s="84">
        <v>0.03</v>
      </c>
      <c r="D31" s="6">
        <v>3.0000000000000001E-3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41" t="s">
        <v>90</v>
      </c>
      <c r="B32" s="42" t="s">
        <v>57</v>
      </c>
      <c r="C32" s="84">
        <v>0.03</v>
      </c>
      <c r="D32" s="6">
        <v>1E-3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41" t="s">
        <v>91</v>
      </c>
      <c r="B33" s="42" t="s">
        <v>58</v>
      </c>
      <c r="C33" s="84">
        <v>0.09</v>
      </c>
      <c r="D33" s="6">
        <v>1E-3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41" t="s">
        <v>92</v>
      </c>
      <c r="B34" s="42" t="s">
        <v>25</v>
      </c>
      <c r="C34" s="84">
        <v>0.08</v>
      </c>
      <c r="D34" s="6">
        <v>8.0000000000000002E-3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1" t="s">
        <v>93</v>
      </c>
      <c r="B35" s="2" t="s">
        <v>26</v>
      </c>
      <c r="C35" s="85">
        <v>1</v>
      </c>
      <c r="D35" s="6">
        <v>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1" t="s">
        <v>94</v>
      </c>
      <c r="B36" s="2" t="s">
        <v>27</v>
      </c>
      <c r="C36" s="85">
        <v>0.2</v>
      </c>
      <c r="D36" s="6">
        <v>0.02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1" t="s">
        <v>95</v>
      </c>
      <c r="B37" s="2" t="s">
        <v>28</v>
      </c>
      <c r="C37" s="85">
        <v>0.3</v>
      </c>
      <c r="D37" s="6">
        <v>0.03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1" t="s">
        <v>96</v>
      </c>
      <c r="B38" s="2" t="s">
        <v>29</v>
      </c>
      <c r="C38" s="85">
        <v>1</v>
      </c>
      <c r="D38" s="6">
        <v>0.01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1" t="s">
        <v>97</v>
      </c>
      <c r="B39" s="2" t="s">
        <v>30</v>
      </c>
      <c r="C39" s="81">
        <v>200</v>
      </c>
      <c r="D39" s="6">
        <v>0.1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1" t="s">
        <v>98</v>
      </c>
      <c r="B40" s="2" t="s">
        <v>31</v>
      </c>
      <c r="C40" s="84">
        <v>0.05</v>
      </c>
      <c r="D40" s="6">
        <v>5.0000000000000001E-3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9" t="s">
        <v>99</v>
      </c>
      <c r="B41" s="40" t="s">
        <v>32</v>
      </c>
      <c r="C41" s="81">
        <v>200</v>
      </c>
      <c r="D41" s="66">
        <v>1</v>
      </c>
      <c r="E41" s="3">
        <v>4</v>
      </c>
      <c r="F41" s="3"/>
      <c r="G41" s="67"/>
      <c r="H41" s="67"/>
      <c r="I41" s="3"/>
      <c r="J41" s="67"/>
      <c r="K41" s="67"/>
      <c r="L41" s="3"/>
      <c r="M41" s="67"/>
      <c r="N41" s="67"/>
      <c r="O41" s="67"/>
      <c r="P41" s="67"/>
    </row>
    <row r="42" spans="1:16">
      <c r="A42" s="1" t="s">
        <v>100</v>
      </c>
      <c r="B42" s="2" t="s">
        <v>33</v>
      </c>
      <c r="C42" s="81">
        <v>300</v>
      </c>
      <c r="D42" s="6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45" t="s">
        <v>101</v>
      </c>
      <c r="B43" s="46" t="s">
        <v>34</v>
      </c>
      <c r="C43" s="81">
        <v>500</v>
      </c>
      <c r="D43" s="6">
        <v>20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1" t="s">
        <v>102</v>
      </c>
      <c r="B44" s="2" t="s">
        <v>35</v>
      </c>
      <c r="C44" s="85">
        <v>0.2</v>
      </c>
      <c r="D44" s="6">
        <v>0.02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1" t="s">
        <v>103</v>
      </c>
      <c r="B45" s="2" t="s">
        <v>59</v>
      </c>
      <c r="C45" s="86">
        <v>1.0000000000000001E-5</v>
      </c>
      <c r="D45" s="6">
        <v>9.9999999999999995E-7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1" t="s">
        <v>104</v>
      </c>
      <c r="B46" s="2" t="s">
        <v>36</v>
      </c>
      <c r="C46" s="86">
        <v>1.0000000000000001E-5</v>
      </c>
      <c r="D46" s="6">
        <v>9.9999999999999995E-7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1" t="s">
        <v>105</v>
      </c>
      <c r="B47" s="2" t="s">
        <v>37</v>
      </c>
      <c r="C47" s="84">
        <v>0.02</v>
      </c>
      <c r="D47" s="6">
        <v>2E-3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1" t="s">
        <v>106</v>
      </c>
      <c r="B48" s="2" t="s">
        <v>38</v>
      </c>
      <c r="C48" s="82">
        <v>5.0000000000000001E-3</v>
      </c>
      <c r="D48" s="6">
        <v>5.0000000000000001E-4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9" t="s">
        <v>107</v>
      </c>
      <c r="B49" s="40" t="s">
        <v>39</v>
      </c>
      <c r="C49" s="81">
        <v>3</v>
      </c>
      <c r="D49" s="6">
        <v>0.3</v>
      </c>
      <c r="E49" s="3">
        <v>0.4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9" t="s">
        <v>108</v>
      </c>
      <c r="B50" s="40" t="s">
        <v>40</v>
      </c>
      <c r="C50" s="3" t="s">
        <v>113</v>
      </c>
      <c r="D50" s="6"/>
      <c r="E50" s="3">
        <v>7.2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9" t="s">
        <v>109</v>
      </c>
      <c r="B51" s="40" t="s">
        <v>41</v>
      </c>
      <c r="C51" s="3" t="s">
        <v>42</v>
      </c>
      <c r="D51" s="6"/>
      <c r="E51" s="3" t="s">
        <v>229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9" t="s">
        <v>110</v>
      </c>
      <c r="B52" s="40" t="s">
        <v>43</v>
      </c>
      <c r="C52" s="3" t="s">
        <v>42</v>
      </c>
      <c r="D52" s="6"/>
      <c r="E52" s="3" t="s">
        <v>229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9" t="s">
        <v>111</v>
      </c>
      <c r="B53" s="40" t="s">
        <v>44</v>
      </c>
      <c r="C53" s="3" t="s">
        <v>114</v>
      </c>
      <c r="D53" s="6">
        <v>0.5</v>
      </c>
      <c r="E53" s="3" t="s">
        <v>232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9" t="s">
        <v>112</v>
      </c>
      <c r="B54" s="40" t="s">
        <v>45</v>
      </c>
      <c r="C54" s="3" t="s">
        <v>115</v>
      </c>
      <c r="D54" s="6">
        <v>0.1</v>
      </c>
      <c r="E54" s="3" t="s">
        <v>230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1"/>
      <c r="B55" s="2" t="s">
        <v>61</v>
      </c>
      <c r="C55" s="2"/>
      <c r="D55" s="6"/>
      <c r="E55" s="3" t="s">
        <v>233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2"/>
      <c r="B56" s="33"/>
      <c r="C56" s="33"/>
      <c r="D56" s="34"/>
      <c r="E56" s="35"/>
      <c r="F56" s="35"/>
      <c r="G56" s="35"/>
      <c r="H56" s="35"/>
      <c r="I56" s="33"/>
      <c r="J56" s="35"/>
      <c r="K56" s="33"/>
      <c r="L56" s="35"/>
      <c r="N56" s="33"/>
      <c r="O56" s="35"/>
      <c r="P56" s="35"/>
    </row>
    <row r="57" spans="1:16">
      <c r="A57" s="1"/>
      <c r="B57" s="2" t="s">
        <v>219</v>
      </c>
      <c r="C57" s="4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1"/>
      <c r="B58" s="2" t="s">
        <v>220</v>
      </c>
      <c r="C58" s="4"/>
      <c r="D58" s="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1"/>
      <c r="B59" s="2" t="s">
        <v>192</v>
      </c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/>
      <c r="B60" s="2" t="s">
        <v>193</v>
      </c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>
      <c r="A61" s="32"/>
      <c r="B61" s="33"/>
      <c r="C61" s="36"/>
      <c r="D61" s="3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A62" s="7"/>
      <c r="B62" s="51" t="s">
        <v>138</v>
      </c>
      <c r="C62" s="7"/>
      <c r="E62" s="31">
        <v>45398</v>
      </c>
      <c r="F62" s="31"/>
      <c r="G62" s="31"/>
      <c r="H62" s="31"/>
      <c r="I62" s="31"/>
      <c r="J62" s="31"/>
      <c r="K62" s="31"/>
      <c r="L62" s="31"/>
      <c r="M62" s="72" t="str">
        <f>IF(八幡沢・第６!M64=0,"",八幡沢・第６!M64)</f>
        <v/>
      </c>
      <c r="N62" s="31" t="str">
        <f>IF(八幡沢・第６!N64=0,"",八幡沢・第６!N64)</f>
        <v/>
      </c>
      <c r="O62" s="31" t="str">
        <f>IF(八幡沢・第６!O64=0,"",八幡沢・第６!O64)</f>
        <v/>
      </c>
      <c r="P62" s="31" t="str">
        <f>IF(八幡沢・第６!P64=0,"",八幡沢・第６!P64)</f>
        <v/>
      </c>
    </row>
    <row r="63" spans="1:16">
      <c r="A63" s="1"/>
      <c r="B63" s="21" t="s">
        <v>48</v>
      </c>
      <c r="C63" s="22" t="s">
        <v>217</v>
      </c>
      <c r="D63" s="23"/>
      <c r="E63" s="54">
        <v>0.2</v>
      </c>
      <c r="F63" s="22"/>
      <c r="G63" s="22"/>
      <c r="H63" s="54"/>
      <c r="I63" s="22"/>
      <c r="J63" s="54"/>
      <c r="K63" s="22"/>
      <c r="L63" s="22"/>
      <c r="M63" s="22"/>
      <c r="N63" s="22"/>
      <c r="O63" s="22"/>
      <c r="P63" s="22"/>
    </row>
    <row r="64" spans="1:16">
      <c r="A64" s="1"/>
      <c r="B64" s="15" t="s">
        <v>50</v>
      </c>
      <c r="C64" s="16" t="s">
        <v>51</v>
      </c>
      <c r="D64" s="17"/>
      <c r="E64" s="55">
        <v>19.5</v>
      </c>
      <c r="F64" s="27"/>
      <c r="G64" s="27"/>
      <c r="H64" s="55"/>
      <c r="I64" s="27"/>
      <c r="J64" s="55"/>
      <c r="K64" s="27"/>
      <c r="L64" s="27"/>
      <c r="M64" s="27"/>
      <c r="N64" s="27"/>
      <c r="O64" s="27"/>
      <c r="P64" s="27"/>
    </row>
    <row r="65" spans="1:16">
      <c r="A65" s="1"/>
      <c r="B65" s="18" t="s">
        <v>52</v>
      </c>
      <c r="C65" s="19" t="s">
        <v>51</v>
      </c>
      <c r="D65" s="20"/>
      <c r="E65" s="56">
        <v>9.3000000000000007</v>
      </c>
      <c r="F65" s="29"/>
      <c r="G65" s="29"/>
      <c r="H65" s="56"/>
      <c r="I65" s="29"/>
      <c r="J65" s="56"/>
      <c r="K65" s="29"/>
      <c r="L65" s="29"/>
      <c r="M65" s="29"/>
      <c r="N65" s="29"/>
      <c r="O65" s="29"/>
      <c r="P65" s="29"/>
    </row>
    <row r="66" spans="1:16">
      <c r="A66" s="1"/>
      <c r="B66" s="6" t="s">
        <v>137</v>
      </c>
      <c r="C66" s="6"/>
      <c r="D66" s="31"/>
      <c r="E66" s="31" t="str">
        <f>IF(八幡沢・第６!E68=0,"",八幡沢・第６!E68)</f>
        <v>曇</v>
      </c>
      <c r="F66" s="31" t="str">
        <f>IF(八幡沢・第６!F68=0,"",八幡沢・第６!F68)</f>
        <v/>
      </c>
      <c r="G66" s="72" t="str">
        <f>IF(八幡沢・第６!G68=0,"",八幡沢・第６!G68)</f>
        <v/>
      </c>
      <c r="H66" s="72" t="str">
        <f>IF(八幡沢・第６!H68=0,"",八幡沢・第６!H68)</f>
        <v/>
      </c>
      <c r="I66" s="31"/>
      <c r="J66" s="31"/>
      <c r="K66" s="31"/>
      <c r="L66" s="31"/>
      <c r="M66" s="31"/>
      <c r="N66" s="31"/>
      <c r="O66" s="31"/>
      <c r="P66" s="31" t="str">
        <f>IF(八幡沢・第６!P68=0,"",八幡沢・第６!P68)</f>
        <v/>
      </c>
    </row>
  </sheetData>
  <mergeCells count="1">
    <mergeCell ref="A2:A3"/>
  </mergeCells>
  <phoneticPr fontId="1"/>
  <dataValidations count="1">
    <dataValidation imeMode="off" allowBlank="1" showInputMessage="1" showErrorMessage="1" sqref="P61 O55:O61 F63:G65 I63:I65 K63:P65 F51:F53 O51:O53 N33:N56 P33:P60 I51:I61 G33:H61 F55:F61 M57:N61 M33:M55 J33:K61 O41 L51:L53 L55:L61 E33:E61" xr:uid="{00000000-0002-0000-0100-000000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2" orientation="landscape" r:id="rId1"/>
  <ignoredErrors>
    <ignoredError sqref="A1:A5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P200"/>
  <sheetViews>
    <sheetView view="pageBreakPreview" zoomScale="70" zoomScaleNormal="100" zoomScaleSheetLayoutView="70" workbookViewId="0">
      <pane xSplit="3" ySplit="3" topLeftCell="D175" activePane="bottomRight" state="frozen"/>
      <selection pane="topRight" activeCell="D1" sqref="D1"/>
      <selection pane="bottomLeft" activeCell="A4" sqref="A4"/>
      <selection pane="bottomRight" activeCell="J132" sqref="J132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6" width="9.5" style="5" customWidth="1"/>
    <col min="7" max="7" width="9.5" style="73" customWidth="1"/>
    <col min="8" max="16" width="9.5" style="5" customWidth="1"/>
    <col min="17" max="16384" width="9" style="5"/>
  </cols>
  <sheetData>
    <row r="1" spans="1:16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4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13</v>
      </c>
      <c r="O1" s="7">
        <v>15</v>
      </c>
      <c r="P1" s="7">
        <v>16</v>
      </c>
    </row>
    <row r="2" spans="1:16" ht="13.15" customHeight="1">
      <c r="A2" s="87" t="s">
        <v>143</v>
      </c>
      <c r="B2" s="7" t="s">
        <v>190</v>
      </c>
      <c r="C2" s="7"/>
      <c r="D2" s="7" t="s">
        <v>139</v>
      </c>
      <c r="E2" s="7">
        <f>SUBTOTAL(3,E4:E54)</f>
        <v>12</v>
      </c>
      <c r="F2" s="7">
        <f t="shared" ref="F2:P2" si="0">SUBTOTAL(3,F4:F54)</f>
        <v>0</v>
      </c>
      <c r="G2" s="4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v>12</v>
      </c>
      <c r="L2" s="7">
        <f t="shared" si="0"/>
        <v>0</v>
      </c>
      <c r="M2" s="7">
        <f t="shared" si="0"/>
        <v>0</v>
      </c>
      <c r="N2" s="7">
        <f t="shared" ref="N2" si="1">SUBTOTAL(3,N4:N54)</f>
        <v>0</v>
      </c>
      <c r="O2" s="7">
        <f t="shared" si="0"/>
        <v>0</v>
      </c>
      <c r="P2" s="7">
        <f t="shared" si="0"/>
        <v>0</v>
      </c>
    </row>
    <row r="3" spans="1:16">
      <c r="A3" s="88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4" t="s">
        <v>119</v>
      </c>
      <c r="H3" s="4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7" t="s">
        <v>125</v>
      </c>
      <c r="N3" s="7" t="s">
        <v>181</v>
      </c>
      <c r="O3" s="7" t="s">
        <v>127</v>
      </c>
      <c r="P3" s="7" t="s">
        <v>128</v>
      </c>
    </row>
    <row r="4" spans="1:16">
      <c r="A4" s="39" t="s">
        <v>62</v>
      </c>
      <c r="B4" s="40" t="s">
        <v>0</v>
      </c>
      <c r="C4" s="80">
        <v>100</v>
      </c>
      <c r="D4" s="6">
        <v>0</v>
      </c>
      <c r="E4" s="3">
        <v>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9" t="s">
        <v>63</v>
      </c>
      <c r="B5" s="40" t="s">
        <v>1</v>
      </c>
      <c r="C5" s="3" t="s">
        <v>2</v>
      </c>
      <c r="D5" s="6"/>
      <c r="E5" s="3" t="s">
        <v>228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1" t="s">
        <v>64</v>
      </c>
      <c r="B6" s="2" t="s">
        <v>3</v>
      </c>
      <c r="C6" s="82">
        <v>3.0000000000000001E-3</v>
      </c>
      <c r="D6" s="6">
        <v>2.9999999999999997E-4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65</v>
      </c>
      <c r="B7" s="2" t="s">
        <v>4</v>
      </c>
      <c r="C7" s="83">
        <v>5.0000000000000001E-4</v>
      </c>
      <c r="D7" s="6">
        <v>5.0000000000000002E-5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" t="s">
        <v>66</v>
      </c>
      <c r="B8" s="2" t="s">
        <v>5</v>
      </c>
      <c r="C8" s="84">
        <v>0.01</v>
      </c>
      <c r="D8" s="6">
        <v>1E-3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43" t="s">
        <v>67</v>
      </c>
      <c r="B9" s="44" t="s">
        <v>6</v>
      </c>
      <c r="C9" s="84">
        <v>0.01</v>
      </c>
      <c r="D9" s="6">
        <v>1E-3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41" t="s">
        <v>68</v>
      </c>
      <c r="B10" s="42" t="s">
        <v>7</v>
      </c>
      <c r="C10" s="84">
        <v>0.01</v>
      </c>
      <c r="D10" s="6">
        <v>1E-3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41" t="s">
        <v>69</v>
      </c>
      <c r="B11" s="42" t="s">
        <v>8</v>
      </c>
      <c r="C11" s="84">
        <v>0.05</v>
      </c>
      <c r="D11" s="6">
        <v>5.0000000000000001E-3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41" t="s">
        <v>70</v>
      </c>
      <c r="B12" s="42" t="s">
        <v>9</v>
      </c>
      <c r="C12" s="84">
        <v>0.04</v>
      </c>
      <c r="D12" s="6">
        <v>4.0000000000000001E-3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1" t="s">
        <v>71</v>
      </c>
      <c r="B13" s="42" t="s">
        <v>10</v>
      </c>
      <c r="C13" s="84">
        <v>0.01</v>
      </c>
      <c r="D13" s="6">
        <v>1E-3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1" t="s">
        <v>72</v>
      </c>
      <c r="B14" s="2" t="s">
        <v>11</v>
      </c>
      <c r="C14" s="81">
        <v>10</v>
      </c>
      <c r="D14" s="6">
        <v>0.02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1" t="s">
        <v>73</v>
      </c>
      <c r="B15" s="2" t="s">
        <v>12</v>
      </c>
      <c r="C15" s="85">
        <v>0.8</v>
      </c>
      <c r="D15" s="6">
        <v>0.08</v>
      </c>
      <c r="E15" s="25"/>
      <c r="F15" s="3"/>
      <c r="G15" s="25"/>
      <c r="H15" s="25"/>
      <c r="I15" s="3"/>
      <c r="J15" s="25"/>
      <c r="K15" s="25"/>
      <c r="L15" s="3"/>
      <c r="M15" s="25"/>
      <c r="N15" s="25"/>
      <c r="O15" s="3"/>
      <c r="P15" s="25"/>
    </row>
    <row r="16" spans="1:16">
      <c r="A16" s="1" t="s">
        <v>74</v>
      </c>
      <c r="B16" s="2" t="s">
        <v>13</v>
      </c>
      <c r="C16" s="85">
        <v>1</v>
      </c>
      <c r="D16" s="6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1" t="s">
        <v>75</v>
      </c>
      <c r="B17" s="2" t="s">
        <v>14</v>
      </c>
      <c r="C17" s="82">
        <v>2E-3</v>
      </c>
      <c r="D17" s="6">
        <v>2.0000000000000001E-4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1" t="s">
        <v>76</v>
      </c>
      <c r="B18" s="2" t="s">
        <v>15</v>
      </c>
      <c r="C18" s="84">
        <v>0.05</v>
      </c>
      <c r="D18" s="6">
        <v>5.0000000000000001E-3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" t="s">
        <v>77</v>
      </c>
      <c r="B19" s="2" t="s">
        <v>16</v>
      </c>
      <c r="C19" s="84">
        <v>0.04</v>
      </c>
      <c r="D19" s="6">
        <v>4.0000000000000001E-3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" t="s">
        <v>78</v>
      </c>
      <c r="B20" s="2" t="s">
        <v>17</v>
      </c>
      <c r="C20" s="84">
        <v>0.02</v>
      </c>
      <c r="D20" s="6">
        <v>2E-3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" t="s">
        <v>79</v>
      </c>
      <c r="B21" s="2" t="s">
        <v>53</v>
      </c>
      <c r="C21" s="84">
        <v>0.01</v>
      </c>
      <c r="D21" s="6">
        <v>1E-3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" t="s">
        <v>80</v>
      </c>
      <c r="B22" s="2" t="s">
        <v>54</v>
      </c>
      <c r="C22" s="84">
        <v>0.01</v>
      </c>
      <c r="D22" s="6">
        <v>1E-3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" t="s">
        <v>81</v>
      </c>
      <c r="B23" s="2" t="s">
        <v>55</v>
      </c>
      <c r="C23" s="84">
        <v>0.01</v>
      </c>
      <c r="D23" s="6">
        <v>1E-3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41" t="s">
        <v>82</v>
      </c>
      <c r="B24" s="42" t="s">
        <v>18</v>
      </c>
      <c r="C24" s="85">
        <v>0.6</v>
      </c>
      <c r="D24" s="6">
        <v>0.06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41" t="s">
        <v>83</v>
      </c>
      <c r="B25" s="42" t="s">
        <v>19</v>
      </c>
      <c r="C25" s="84">
        <v>0.02</v>
      </c>
      <c r="D25" s="6">
        <v>2E-3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41" t="s">
        <v>84</v>
      </c>
      <c r="B26" s="42" t="s">
        <v>20</v>
      </c>
      <c r="C26" s="84">
        <v>0.06</v>
      </c>
      <c r="D26" s="6">
        <v>1E-3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41" t="s">
        <v>85</v>
      </c>
      <c r="B27" s="42" t="s">
        <v>21</v>
      </c>
      <c r="C27" s="84">
        <v>0.03</v>
      </c>
      <c r="D27" s="6">
        <v>3.0000000000000001E-3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41" t="s">
        <v>86</v>
      </c>
      <c r="B28" s="42" t="s">
        <v>56</v>
      </c>
      <c r="C28" s="85">
        <v>0.1</v>
      </c>
      <c r="D28" s="6">
        <v>1E-3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41" t="s">
        <v>87</v>
      </c>
      <c r="B29" s="42" t="s">
        <v>22</v>
      </c>
      <c r="C29" s="84">
        <v>0.01</v>
      </c>
      <c r="D29" s="6">
        <v>1E-3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41" t="s">
        <v>88</v>
      </c>
      <c r="B30" s="42" t="s">
        <v>23</v>
      </c>
      <c r="C30" s="85">
        <v>0.1</v>
      </c>
      <c r="D30" s="6">
        <v>1E-3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41" t="s">
        <v>89</v>
      </c>
      <c r="B31" s="42" t="s">
        <v>24</v>
      </c>
      <c r="C31" s="84">
        <v>0.03</v>
      </c>
      <c r="D31" s="6">
        <v>3.0000000000000001E-3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41" t="s">
        <v>90</v>
      </c>
      <c r="B32" s="42" t="s">
        <v>57</v>
      </c>
      <c r="C32" s="84">
        <v>0.03</v>
      </c>
      <c r="D32" s="6">
        <v>1E-3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41" t="s">
        <v>91</v>
      </c>
      <c r="B33" s="42" t="s">
        <v>58</v>
      </c>
      <c r="C33" s="84">
        <v>0.09</v>
      </c>
      <c r="D33" s="6">
        <v>1E-3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41" t="s">
        <v>92</v>
      </c>
      <c r="B34" s="42" t="s">
        <v>25</v>
      </c>
      <c r="C34" s="84">
        <v>0.08</v>
      </c>
      <c r="D34" s="6">
        <v>8.0000000000000002E-3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1" t="s">
        <v>93</v>
      </c>
      <c r="B35" s="2" t="s">
        <v>26</v>
      </c>
      <c r="C35" s="85">
        <v>1</v>
      </c>
      <c r="D35" s="6">
        <v>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43" t="s">
        <v>94</v>
      </c>
      <c r="B36" s="44" t="s">
        <v>27</v>
      </c>
      <c r="C36" s="85">
        <v>0.2</v>
      </c>
      <c r="D36" s="6">
        <v>0.02</v>
      </c>
      <c r="E36" s="3" t="s">
        <v>234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43" t="s">
        <v>95</v>
      </c>
      <c r="B37" s="44" t="s">
        <v>28</v>
      </c>
      <c r="C37" s="85">
        <v>0.3</v>
      </c>
      <c r="D37" s="6">
        <v>0.03</v>
      </c>
      <c r="E37" s="3" t="s">
        <v>235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1" t="s">
        <v>96</v>
      </c>
      <c r="B38" s="2" t="s">
        <v>29</v>
      </c>
      <c r="C38" s="85">
        <v>1</v>
      </c>
      <c r="D38" s="6">
        <v>0.01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1" t="s">
        <v>97</v>
      </c>
      <c r="B39" s="2" t="s">
        <v>30</v>
      </c>
      <c r="C39" s="81">
        <v>200</v>
      </c>
      <c r="D39" s="6">
        <v>0.1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43" t="s">
        <v>98</v>
      </c>
      <c r="B40" s="44" t="s">
        <v>31</v>
      </c>
      <c r="C40" s="84">
        <v>0.05</v>
      </c>
      <c r="D40" s="6">
        <v>5.0000000000000001E-3</v>
      </c>
      <c r="E40" s="3" t="s">
        <v>236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9" t="s">
        <v>99</v>
      </c>
      <c r="B41" s="40" t="s">
        <v>32</v>
      </c>
      <c r="C41" s="81">
        <v>200</v>
      </c>
      <c r="D41" s="6">
        <v>1</v>
      </c>
      <c r="E41" s="67">
        <v>5.7</v>
      </c>
      <c r="F41" s="67"/>
      <c r="G41" s="67"/>
      <c r="H41" s="67"/>
      <c r="I41" s="3"/>
      <c r="J41" s="67"/>
      <c r="K41" s="67"/>
      <c r="L41" s="67"/>
      <c r="M41" s="67"/>
      <c r="N41" s="67"/>
      <c r="O41" s="3"/>
      <c r="P41" s="67"/>
    </row>
    <row r="42" spans="1:16">
      <c r="A42" s="1" t="s">
        <v>100</v>
      </c>
      <c r="B42" s="2" t="s">
        <v>33</v>
      </c>
      <c r="C42" s="81">
        <v>300</v>
      </c>
      <c r="D42" s="6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45" t="s">
        <v>101</v>
      </c>
      <c r="B43" s="46" t="s">
        <v>34</v>
      </c>
      <c r="C43" s="81">
        <v>500</v>
      </c>
      <c r="D43" s="6">
        <v>20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1" t="s">
        <v>102</v>
      </c>
      <c r="B44" s="2" t="s">
        <v>35</v>
      </c>
      <c r="C44" s="85">
        <v>0.2</v>
      </c>
      <c r="D44" s="6">
        <v>0.02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1" t="s">
        <v>103</v>
      </c>
      <c r="B45" s="2" t="s">
        <v>59</v>
      </c>
      <c r="C45" s="86">
        <v>1.0000000000000001E-5</v>
      </c>
      <c r="D45" s="6">
        <v>9.9999999999999995E-7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1" t="s">
        <v>104</v>
      </c>
      <c r="B46" s="2" t="s">
        <v>36</v>
      </c>
      <c r="C46" s="86">
        <v>1.0000000000000001E-5</v>
      </c>
      <c r="D46" s="6">
        <v>9.9999999999999995E-7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1" t="s">
        <v>105</v>
      </c>
      <c r="B47" s="2" t="s">
        <v>37</v>
      </c>
      <c r="C47" s="84">
        <v>0.02</v>
      </c>
      <c r="D47" s="6">
        <v>2E-3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1" t="s">
        <v>106</v>
      </c>
      <c r="B48" s="2" t="s">
        <v>38</v>
      </c>
      <c r="C48" s="82">
        <v>5.0000000000000001E-3</v>
      </c>
      <c r="D48" s="6">
        <v>5.0000000000000001E-4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9" t="s">
        <v>107</v>
      </c>
      <c r="B49" s="40" t="s">
        <v>39</v>
      </c>
      <c r="C49" s="81">
        <v>3</v>
      </c>
      <c r="D49" s="6">
        <v>0.3</v>
      </c>
      <c r="E49" s="3" t="s">
        <v>237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9" t="s">
        <v>108</v>
      </c>
      <c r="B50" s="40" t="s">
        <v>40</v>
      </c>
      <c r="C50" s="3" t="s">
        <v>113</v>
      </c>
      <c r="D50" s="6"/>
      <c r="E50" s="57">
        <v>7</v>
      </c>
      <c r="F50" s="3"/>
      <c r="G50" s="57"/>
      <c r="H50" s="57"/>
      <c r="I50" s="3"/>
      <c r="J50" s="57"/>
      <c r="K50" s="57"/>
      <c r="L50" s="57"/>
      <c r="M50" s="57"/>
      <c r="N50" s="57"/>
      <c r="O50" s="57"/>
      <c r="P50" s="57"/>
    </row>
    <row r="51" spans="1:16">
      <c r="A51" s="39" t="s">
        <v>109</v>
      </c>
      <c r="B51" s="40" t="s">
        <v>41</v>
      </c>
      <c r="C51" s="3" t="s">
        <v>42</v>
      </c>
      <c r="D51" s="6"/>
      <c r="E51" s="3" t="s">
        <v>229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9" t="s">
        <v>110</v>
      </c>
      <c r="B52" s="40" t="s">
        <v>43</v>
      </c>
      <c r="C52" s="3" t="s">
        <v>42</v>
      </c>
      <c r="D52" s="6"/>
      <c r="E52" s="3" t="s">
        <v>229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9" t="s">
        <v>111</v>
      </c>
      <c r="B53" s="40" t="s">
        <v>44</v>
      </c>
      <c r="C53" s="3" t="s">
        <v>114</v>
      </c>
      <c r="D53" s="6">
        <v>0.5</v>
      </c>
      <c r="E53" s="3" t="s">
        <v>232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9" t="s">
        <v>112</v>
      </c>
      <c r="B54" s="40" t="s">
        <v>45</v>
      </c>
      <c r="C54" s="3" t="s">
        <v>115</v>
      </c>
      <c r="D54" s="6">
        <v>0.1</v>
      </c>
      <c r="E54" s="3" t="s">
        <v>230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1"/>
      <c r="B55" s="2" t="s">
        <v>61</v>
      </c>
      <c r="C55" s="2"/>
      <c r="D55" s="6"/>
      <c r="E55" s="3" t="s">
        <v>233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2"/>
      <c r="B56" s="33"/>
      <c r="C56" s="33"/>
      <c r="D56" s="34"/>
      <c r="E56" s="35"/>
      <c r="F56" s="35"/>
      <c r="G56" s="35"/>
      <c r="H56" s="35"/>
      <c r="I56" s="33"/>
      <c r="J56" s="33"/>
      <c r="K56" s="33"/>
      <c r="L56" s="33"/>
      <c r="M56" s="33"/>
      <c r="N56" s="33"/>
      <c r="O56" s="35"/>
      <c r="P56" s="76"/>
    </row>
    <row r="57" spans="1:16">
      <c r="A57" s="1"/>
      <c r="B57" s="2" t="s">
        <v>219</v>
      </c>
      <c r="C57" s="4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1"/>
      <c r="B58" s="2" t="s">
        <v>220</v>
      </c>
      <c r="C58" s="4"/>
      <c r="D58" s="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1"/>
      <c r="B59" s="2" t="s">
        <v>192</v>
      </c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/>
      <c r="B60" s="2" t="s">
        <v>193</v>
      </c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>
      <c r="A61" s="32"/>
      <c r="B61" s="33"/>
      <c r="C61" s="36"/>
      <c r="D61" s="3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A62" s="7"/>
      <c r="B62" s="51" t="s">
        <v>138</v>
      </c>
      <c r="C62" s="7"/>
      <c r="E62" s="31">
        <f>八幡沢・第６!E64</f>
        <v>45398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A63" s="1"/>
      <c r="B63" s="21" t="s">
        <v>48</v>
      </c>
      <c r="C63" s="22" t="s">
        <v>217</v>
      </c>
      <c r="D63" s="23"/>
      <c r="E63" s="22">
        <v>0.5</v>
      </c>
      <c r="F63" s="22"/>
      <c r="G63" s="22"/>
      <c r="H63" s="22"/>
      <c r="I63" s="22"/>
      <c r="J63" s="54"/>
      <c r="K63" s="22"/>
      <c r="L63" s="22"/>
      <c r="M63" s="22"/>
      <c r="N63" s="22"/>
      <c r="O63" s="22"/>
      <c r="P63" s="22"/>
    </row>
    <row r="64" spans="1:16">
      <c r="A64" s="1"/>
      <c r="B64" s="15" t="s">
        <v>50</v>
      </c>
      <c r="C64" s="16" t="s">
        <v>51</v>
      </c>
      <c r="D64" s="17"/>
      <c r="E64" s="27">
        <v>18.8</v>
      </c>
      <c r="F64" s="27"/>
      <c r="G64" s="27"/>
      <c r="H64" s="27"/>
      <c r="I64" s="27"/>
      <c r="J64" s="55"/>
      <c r="K64" s="27"/>
      <c r="L64" s="27"/>
      <c r="M64" s="27"/>
      <c r="N64" s="27"/>
      <c r="O64" s="27"/>
      <c r="P64" s="27"/>
    </row>
    <row r="65" spans="1:16">
      <c r="A65" s="1"/>
      <c r="B65" s="18" t="s">
        <v>52</v>
      </c>
      <c r="C65" s="19" t="s">
        <v>51</v>
      </c>
      <c r="D65" s="20"/>
      <c r="E65" s="29">
        <v>13.6</v>
      </c>
      <c r="F65" s="29"/>
      <c r="G65" s="29"/>
      <c r="H65" s="29"/>
      <c r="I65" s="29"/>
      <c r="J65" s="56"/>
      <c r="K65" s="29"/>
      <c r="L65" s="29"/>
      <c r="M65" s="29"/>
      <c r="N65" s="29"/>
      <c r="O65" s="29"/>
      <c r="P65" s="29"/>
    </row>
    <row r="66" spans="1:16">
      <c r="A66" s="1"/>
      <c r="B66" s="6" t="s">
        <v>137</v>
      </c>
      <c r="C66" s="6"/>
      <c r="D66" s="6"/>
      <c r="E66" s="31" t="str">
        <f>IF(八幡沢・第６!E68=0,"",八幡沢・第６!E68)</f>
        <v>曇</v>
      </c>
      <c r="F66" s="31" t="str">
        <f>IF(八幡沢・第６!F68=0,"",八幡沢・第６!F68)</f>
        <v/>
      </c>
      <c r="G66" s="31" t="str">
        <f>IF(八幡沢・第６!G68=0,"",八幡沢・第６!G68)</f>
        <v/>
      </c>
      <c r="H66" s="31" t="str">
        <f>IF(八幡沢・第６!H68=0,"",八幡沢・第６!H68)</f>
        <v/>
      </c>
      <c r="I66" s="31" t="str">
        <f>IF(八幡沢・第６!I68=0,"",八幡沢・第６!I68)</f>
        <v/>
      </c>
      <c r="J66" s="31" t="str">
        <f>IF(八幡沢・第６!J68=0,"",八幡沢・第６!J68)</f>
        <v/>
      </c>
      <c r="K66" s="31" t="str">
        <f>IF(八幡沢・第６!K68=0,"",八幡沢・第６!K68)</f>
        <v/>
      </c>
      <c r="L66" s="31" t="str">
        <f>IF(八幡沢・第６!L68=0,"",八幡沢・第６!L68)</f>
        <v/>
      </c>
      <c r="M66" s="31" t="str">
        <f>IF(八幡沢・第６!M68=0,"",八幡沢・第６!M68)</f>
        <v/>
      </c>
      <c r="N66" s="31" t="str">
        <f>IF(八幡沢・第６!N68=0,"",八幡沢・第６!N68)</f>
        <v/>
      </c>
      <c r="O66" s="31" t="str">
        <f>IF(八幡沢・第６!O68=0,"",八幡沢・第６!O68)</f>
        <v/>
      </c>
      <c r="P66" s="31" t="str">
        <f>IF(八幡沢・第６!P68=0,"",八幡沢・第６!P68)</f>
        <v/>
      </c>
    </row>
    <row r="67" spans="1:16">
      <c r="H67" s="73"/>
    </row>
    <row r="68" spans="1:16" ht="13.15" customHeight="1">
      <c r="A68" s="87" t="s">
        <v>143</v>
      </c>
      <c r="B68" s="7" t="s">
        <v>145</v>
      </c>
      <c r="C68" s="7"/>
      <c r="D68" s="7" t="s">
        <v>139</v>
      </c>
      <c r="E68" s="7">
        <f t="shared" ref="E68" si="2">SUBTOTAL(3,E70:E120)</f>
        <v>2</v>
      </c>
      <c r="F68" s="7">
        <f t="shared" ref="F68:P68" si="3">SUBTOTAL(3,F70:F120)</f>
        <v>0</v>
      </c>
      <c r="G68" s="4">
        <f t="shared" si="3"/>
        <v>0</v>
      </c>
      <c r="H68" s="4">
        <f t="shared" ref="H68" si="4">SUBTOTAL(3,H70:H120)</f>
        <v>0</v>
      </c>
      <c r="I68" s="7">
        <f t="shared" si="3"/>
        <v>0</v>
      </c>
      <c r="J68" s="7">
        <f t="shared" si="3"/>
        <v>0</v>
      </c>
      <c r="K68" s="7">
        <v>2</v>
      </c>
      <c r="L68" s="7">
        <f t="shared" si="3"/>
        <v>0</v>
      </c>
      <c r="M68" s="7">
        <f t="shared" ref="M68:N68" si="5">SUBTOTAL(3,M70:M120)</f>
        <v>0</v>
      </c>
      <c r="N68" s="7">
        <f t="shared" si="5"/>
        <v>0</v>
      </c>
      <c r="O68" s="7">
        <f t="shared" si="3"/>
        <v>0</v>
      </c>
      <c r="P68" s="7">
        <f t="shared" si="3"/>
        <v>0</v>
      </c>
    </row>
    <row r="69" spans="1:16">
      <c r="A69" s="88"/>
      <c r="B69" s="7" t="s">
        <v>131</v>
      </c>
      <c r="C69" s="7" t="s">
        <v>132</v>
      </c>
      <c r="D69" s="7" t="s">
        <v>133</v>
      </c>
      <c r="E69" s="7" t="s">
        <v>117</v>
      </c>
      <c r="F69" s="7" t="s">
        <v>118</v>
      </c>
      <c r="G69" s="4" t="s">
        <v>119</v>
      </c>
      <c r="H69" s="4" t="s">
        <v>213</v>
      </c>
      <c r="I69" s="7" t="s">
        <v>121</v>
      </c>
      <c r="J69" s="7" t="s">
        <v>122</v>
      </c>
      <c r="K69" s="7" t="s">
        <v>123</v>
      </c>
      <c r="L69" s="7" t="s">
        <v>124</v>
      </c>
      <c r="M69" s="7" t="s">
        <v>125</v>
      </c>
      <c r="N69" s="7" t="s">
        <v>184</v>
      </c>
      <c r="O69" s="7" t="s">
        <v>127</v>
      </c>
      <c r="P69" s="7" t="s">
        <v>128</v>
      </c>
    </row>
    <row r="70" spans="1:16">
      <c r="A70" s="41" t="s">
        <v>62</v>
      </c>
      <c r="B70" s="42" t="s">
        <v>0</v>
      </c>
      <c r="C70" s="80">
        <v>100</v>
      </c>
      <c r="D70" s="6"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41" t="s">
        <v>63</v>
      </c>
      <c r="B71" s="42" t="s">
        <v>1</v>
      </c>
      <c r="C71" s="3" t="s">
        <v>2</v>
      </c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41" t="s">
        <v>64</v>
      </c>
      <c r="B72" s="42" t="s">
        <v>3</v>
      </c>
      <c r="C72" s="82">
        <v>3.0000000000000001E-3</v>
      </c>
      <c r="D72" s="6">
        <v>2.9999999999999997E-4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41" t="s">
        <v>65</v>
      </c>
      <c r="B73" s="42" t="s">
        <v>4</v>
      </c>
      <c r="C73" s="83">
        <v>5.0000000000000001E-4</v>
      </c>
      <c r="D73" s="6">
        <v>5.0000000000000002E-5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41" t="s">
        <v>66</v>
      </c>
      <c r="B74" s="42" t="s">
        <v>5</v>
      </c>
      <c r="C74" s="84">
        <v>0.01</v>
      </c>
      <c r="D74" s="6">
        <v>1E-3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41" t="s">
        <v>67</v>
      </c>
      <c r="B75" s="42" t="s">
        <v>6</v>
      </c>
      <c r="C75" s="84">
        <v>0.01</v>
      </c>
      <c r="D75" s="6">
        <v>1E-3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41" t="s">
        <v>68</v>
      </c>
      <c r="B76" s="42" t="s">
        <v>7</v>
      </c>
      <c r="C76" s="84">
        <v>0.01</v>
      </c>
      <c r="D76" s="6">
        <v>1E-3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41" t="s">
        <v>69</v>
      </c>
      <c r="B77" s="42" t="s">
        <v>8</v>
      </c>
      <c r="C77" s="84">
        <v>0.05</v>
      </c>
      <c r="D77" s="6">
        <v>5.0000000000000001E-3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41" t="s">
        <v>70</v>
      </c>
      <c r="B78" s="42" t="s">
        <v>9</v>
      </c>
      <c r="C78" s="84">
        <v>0.04</v>
      </c>
      <c r="D78" s="6">
        <v>4.0000000000000001E-3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41" t="s">
        <v>71</v>
      </c>
      <c r="B79" s="42" t="s">
        <v>10</v>
      </c>
      <c r="C79" s="84">
        <v>0.01</v>
      </c>
      <c r="D79" s="6">
        <v>1E-3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41" t="s">
        <v>72</v>
      </c>
      <c r="B80" s="42" t="s">
        <v>11</v>
      </c>
      <c r="C80" s="81">
        <v>10</v>
      </c>
      <c r="D80" s="6">
        <v>0.02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41" t="s">
        <v>73</v>
      </c>
      <c r="B81" s="42" t="s">
        <v>12</v>
      </c>
      <c r="C81" s="85">
        <v>0.8</v>
      </c>
      <c r="D81" s="6">
        <v>0.08</v>
      </c>
      <c r="E81" s="25"/>
      <c r="F81" s="3"/>
      <c r="G81" s="3"/>
      <c r="H81" s="25"/>
      <c r="I81" s="3"/>
      <c r="J81" s="3"/>
      <c r="K81" s="3"/>
      <c r="L81" s="3"/>
      <c r="M81" s="3"/>
      <c r="N81" s="3"/>
      <c r="O81" s="3"/>
      <c r="P81" s="3"/>
    </row>
    <row r="82" spans="1:16">
      <c r="A82" s="41" t="s">
        <v>74</v>
      </c>
      <c r="B82" s="42" t="s">
        <v>13</v>
      </c>
      <c r="C82" s="85">
        <v>1</v>
      </c>
      <c r="D82" s="6">
        <v>0.1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>
      <c r="A83" s="41" t="s">
        <v>75</v>
      </c>
      <c r="B83" s="42" t="s">
        <v>14</v>
      </c>
      <c r="C83" s="82">
        <v>2E-3</v>
      </c>
      <c r="D83" s="6">
        <v>2.0000000000000001E-4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41" t="s">
        <v>76</v>
      </c>
      <c r="B84" s="42" t="s">
        <v>15</v>
      </c>
      <c r="C84" s="84">
        <v>0.05</v>
      </c>
      <c r="D84" s="6">
        <v>5.0000000000000001E-3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41" t="s">
        <v>77</v>
      </c>
      <c r="B85" s="42" t="s">
        <v>16</v>
      </c>
      <c r="C85" s="84">
        <v>0.04</v>
      </c>
      <c r="D85" s="6">
        <v>4.0000000000000001E-3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41" t="s">
        <v>78</v>
      </c>
      <c r="B86" s="42" t="s">
        <v>17</v>
      </c>
      <c r="C86" s="84">
        <v>0.02</v>
      </c>
      <c r="D86" s="6">
        <v>2E-3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41" t="s">
        <v>79</v>
      </c>
      <c r="B87" s="42" t="s">
        <v>53</v>
      </c>
      <c r="C87" s="84">
        <v>0.01</v>
      </c>
      <c r="D87" s="6">
        <v>1E-3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41" t="s">
        <v>80</v>
      </c>
      <c r="B88" s="42" t="s">
        <v>54</v>
      </c>
      <c r="C88" s="84">
        <v>0.01</v>
      </c>
      <c r="D88" s="6">
        <v>1E-3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41" t="s">
        <v>81</v>
      </c>
      <c r="B89" s="42" t="s">
        <v>55</v>
      </c>
      <c r="C89" s="84">
        <v>0.01</v>
      </c>
      <c r="D89" s="6">
        <v>1E-3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1" t="s">
        <v>82</v>
      </c>
      <c r="B90" s="2" t="s">
        <v>18</v>
      </c>
      <c r="C90" s="85">
        <v>0.6</v>
      </c>
      <c r="D90" s="6">
        <v>0.06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>
      <c r="A91" s="1" t="s">
        <v>83</v>
      </c>
      <c r="B91" s="2" t="s">
        <v>19</v>
      </c>
      <c r="C91" s="84">
        <v>0.02</v>
      </c>
      <c r="D91" s="6">
        <v>2E-3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>
      <c r="A92" s="1" t="s">
        <v>84</v>
      </c>
      <c r="B92" s="2" t="s">
        <v>20</v>
      </c>
      <c r="C92" s="84">
        <v>0.06</v>
      </c>
      <c r="D92" s="6">
        <v>1E-3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>
      <c r="A93" s="1" t="s">
        <v>85</v>
      </c>
      <c r="B93" s="2" t="s">
        <v>21</v>
      </c>
      <c r="C93" s="84">
        <v>0.03</v>
      </c>
      <c r="D93" s="6">
        <v>3.0000000000000001E-3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>
      <c r="A94" s="1" t="s">
        <v>86</v>
      </c>
      <c r="B94" s="2" t="s">
        <v>56</v>
      </c>
      <c r="C94" s="85">
        <v>0.1</v>
      </c>
      <c r="D94" s="6">
        <v>1E-3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>
      <c r="A95" s="1" t="s">
        <v>87</v>
      </c>
      <c r="B95" s="2" t="s">
        <v>22</v>
      </c>
      <c r="C95" s="84">
        <v>0.01</v>
      </c>
      <c r="D95" s="6">
        <v>1E-3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>
      <c r="A96" s="1" t="s">
        <v>88</v>
      </c>
      <c r="B96" s="2" t="s">
        <v>23</v>
      </c>
      <c r="C96" s="85">
        <v>0.1</v>
      </c>
      <c r="D96" s="6">
        <v>1E-3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>
      <c r="A97" s="1" t="s">
        <v>89</v>
      </c>
      <c r="B97" s="2" t="s">
        <v>24</v>
      </c>
      <c r="C97" s="84">
        <v>0.03</v>
      </c>
      <c r="D97" s="6">
        <v>3.0000000000000001E-3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1" t="s">
        <v>90</v>
      </c>
      <c r="B98" s="2" t="s">
        <v>57</v>
      </c>
      <c r="C98" s="84">
        <v>0.03</v>
      </c>
      <c r="D98" s="6">
        <v>1E-3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>
      <c r="A99" s="1" t="s">
        <v>91</v>
      </c>
      <c r="B99" s="2" t="s">
        <v>58</v>
      </c>
      <c r="C99" s="84">
        <v>0.09</v>
      </c>
      <c r="D99" s="6">
        <v>1E-3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1" t="s">
        <v>92</v>
      </c>
      <c r="B100" s="2" t="s">
        <v>25</v>
      </c>
      <c r="C100" s="84">
        <v>0.08</v>
      </c>
      <c r="D100" s="6">
        <v>8.0000000000000002E-3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41" t="s">
        <v>93</v>
      </c>
      <c r="B101" s="42" t="s">
        <v>26</v>
      </c>
      <c r="C101" s="85">
        <v>1</v>
      </c>
      <c r="D101" s="6">
        <v>0.01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41" t="s">
        <v>94</v>
      </c>
      <c r="B102" s="42" t="s">
        <v>27</v>
      </c>
      <c r="C102" s="85">
        <v>0.2</v>
      </c>
      <c r="D102" s="6">
        <v>0.02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>
      <c r="A103" s="37" t="s">
        <v>95</v>
      </c>
      <c r="B103" s="38" t="s">
        <v>28</v>
      </c>
      <c r="C103" s="85">
        <v>0.3</v>
      </c>
      <c r="D103" s="6">
        <v>0.03</v>
      </c>
      <c r="E103" s="25">
        <v>0.34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41" t="s">
        <v>96</v>
      </c>
      <c r="B104" s="42" t="s">
        <v>29</v>
      </c>
      <c r="C104" s="85">
        <v>1</v>
      </c>
      <c r="D104" s="6">
        <v>0.01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41" t="s">
        <v>97</v>
      </c>
      <c r="B105" s="42" t="s">
        <v>30</v>
      </c>
      <c r="C105" s="81">
        <v>200</v>
      </c>
      <c r="D105" s="6">
        <v>0.1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37" t="s">
        <v>98</v>
      </c>
      <c r="B106" s="38" t="s">
        <v>31</v>
      </c>
      <c r="C106" s="84">
        <v>0.05</v>
      </c>
      <c r="D106" s="6">
        <v>5.0000000000000001E-3</v>
      </c>
      <c r="E106" s="24">
        <v>7.3999999999999996E-2</v>
      </c>
      <c r="F106" s="3"/>
      <c r="G106" s="3"/>
      <c r="H106" s="3"/>
      <c r="I106" s="3"/>
      <c r="J106" s="3"/>
      <c r="K106" s="3"/>
      <c r="L106" s="3"/>
      <c r="M106" s="24"/>
      <c r="N106" s="24"/>
      <c r="O106" s="24"/>
      <c r="P106" s="24"/>
    </row>
    <row r="107" spans="1:16">
      <c r="A107" s="41" t="s">
        <v>99</v>
      </c>
      <c r="B107" s="42" t="s">
        <v>32</v>
      </c>
      <c r="C107" s="81">
        <v>200</v>
      </c>
      <c r="D107" s="6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41" t="s">
        <v>100</v>
      </c>
      <c r="B108" s="42" t="s">
        <v>33</v>
      </c>
      <c r="C108" s="81">
        <v>300</v>
      </c>
      <c r="D108" s="6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41" t="s">
        <v>101</v>
      </c>
      <c r="B109" s="42" t="s">
        <v>34</v>
      </c>
      <c r="C109" s="81">
        <v>500</v>
      </c>
      <c r="D109" s="6">
        <v>20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41" t="s">
        <v>102</v>
      </c>
      <c r="B110" s="42" t="s">
        <v>35</v>
      </c>
      <c r="C110" s="85">
        <v>0.2</v>
      </c>
      <c r="D110" s="6">
        <v>0.02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>
      <c r="A111" s="41" t="s">
        <v>103</v>
      </c>
      <c r="B111" s="42" t="s">
        <v>59</v>
      </c>
      <c r="C111" s="86">
        <v>1.0000000000000001E-5</v>
      </c>
      <c r="D111" s="6">
        <v>9.9999999999999995E-7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41" t="s">
        <v>104</v>
      </c>
      <c r="B112" s="42" t="s">
        <v>36</v>
      </c>
      <c r="C112" s="86">
        <v>1.0000000000000001E-5</v>
      </c>
      <c r="D112" s="6">
        <v>9.9999999999999995E-7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>
      <c r="A113" s="41" t="s">
        <v>105</v>
      </c>
      <c r="B113" s="42" t="s">
        <v>37</v>
      </c>
      <c r="C113" s="84">
        <v>0.02</v>
      </c>
      <c r="D113" s="6">
        <v>2E-3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>
      <c r="A114" s="41" t="s">
        <v>106</v>
      </c>
      <c r="B114" s="42" t="s">
        <v>38</v>
      </c>
      <c r="C114" s="82">
        <v>5.0000000000000001E-3</v>
      </c>
      <c r="D114" s="6">
        <v>5.0000000000000001E-4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>
      <c r="A115" s="41" t="s">
        <v>107</v>
      </c>
      <c r="B115" s="42" t="s">
        <v>39</v>
      </c>
      <c r="C115" s="81">
        <v>3</v>
      </c>
      <c r="D115" s="6">
        <v>0.3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>
      <c r="A116" s="41" t="s">
        <v>108</v>
      </c>
      <c r="B116" s="42" t="s">
        <v>40</v>
      </c>
      <c r="C116" s="3" t="s">
        <v>113</v>
      </c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>
      <c r="A117" s="41" t="s">
        <v>216</v>
      </c>
      <c r="B117" s="42" t="s">
        <v>41</v>
      </c>
      <c r="C117" s="3" t="s">
        <v>42</v>
      </c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41" t="s">
        <v>110</v>
      </c>
      <c r="B118" s="42" t="s">
        <v>43</v>
      </c>
      <c r="C118" s="3" t="s">
        <v>42</v>
      </c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>
      <c r="A119" s="41" t="s">
        <v>111</v>
      </c>
      <c r="B119" s="42" t="s">
        <v>44</v>
      </c>
      <c r="C119" s="3" t="s">
        <v>114</v>
      </c>
      <c r="D119" s="6">
        <v>0.5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>
      <c r="A120" s="41" t="s">
        <v>112</v>
      </c>
      <c r="B120" s="42" t="s">
        <v>45</v>
      </c>
      <c r="C120" s="3" t="s">
        <v>115</v>
      </c>
      <c r="D120" s="6">
        <v>0.1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>
      <c r="A121" s="1"/>
      <c r="B121" s="2" t="s">
        <v>61</v>
      </c>
      <c r="C121" s="2"/>
      <c r="D121" s="3"/>
      <c r="E121" s="3" t="s">
        <v>240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>
      <c r="A122" s="32"/>
      <c r="B122" s="33"/>
      <c r="C122" s="33"/>
      <c r="D122" s="34"/>
      <c r="E122" s="35"/>
      <c r="F122" s="35"/>
      <c r="G122" s="33"/>
      <c r="H122" s="33"/>
      <c r="I122" s="33"/>
      <c r="J122" s="33"/>
      <c r="K122" s="33"/>
      <c r="L122" s="33"/>
      <c r="M122" s="33"/>
      <c r="N122" s="33"/>
      <c r="O122" s="33"/>
      <c r="P122" s="76"/>
    </row>
    <row r="123" spans="1:16">
      <c r="A123" s="1"/>
      <c r="B123" s="2" t="s">
        <v>219</v>
      </c>
      <c r="C123" s="4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>
      <c r="A124" s="1"/>
      <c r="B124" s="2" t="s">
        <v>220</v>
      </c>
      <c r="C124" s="4"/>
      <c r="D124" s="6"/>
      <c r="E124" s="6"/>
      <c r="F124" s="4"/>
      <c r="G124" s="4"/>
      <c r="H124" s="4"/>
      <c r="I124" s="3"/>
      <c r="J124" s="3"/>
      <c r="K124" s="4"/>
      <c r="L124" s="4"/>
      <c r="M124" s="4"/>
      <c r="N124" s="4"/>
      <c r="O124" s="4"/>
      <c r="P124" s="4"/>
    </row>
    <row r="125" spans="1:16">
      <c r="A125" s="1"/>
      <c r="B125" s="2" t="s">
        <v>192</v>
      </c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>
      <c r="A126" s="1"/>
      <c r="B126" s="2" t="s">
        <v>193</v>
      </c>
      <c r="C126" s="4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>
      <c r="A127" s="1"/>
      <c r="B127" s="2" t="s">
        <v>227</v>
      </c>
      <c r="C127" s="4" t="s">
        <v>226</v>
      </c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>
      <c r="A128" s="32"/>
      <c r="B128" s="33"/>
      <c r="C128" s="36"/>
      <c r="D128" s="34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>
      <c r="A129" s="7"/>
      <c r="B129" s="51" t="s">
        <v>138</v>
      </c>
      <c r="C129" s="7"/>
      <c r="E129" s="31">
        <f t="shared" ref="E129:K129" si="6">IF(E62=0,"",E62)</f>
        <v>45398</v>
      </c>
      <c r="F129" s="31" t="str">
        <f t="shared" si="6"/>
        <v/>
      </c>
      <c r="G129" s="72" t="str">
        <f t="shared" si="6"/>
        <v/>
      </c>
      <c r="H129" s="72" t="str">
        <f t="shared" si="6"/>
        <v/>
      </c>
      <c r="I129" s="31" t="str">
        <f t="shared" si="6"/>
        <v/>
      </c>
      <c r="J129" s="31" t="str">
        <f t="shared" si="6"/>
        <v/>
      </c>
      <c r="K129" s="31" t="str">
        <f t="shared" si="6"/>
        <v/>
      </c>
      <c r="L129" s="31" t="str">
        <f>IF(L62=0,"",L62)</f>
        <v/>
      </c>
      <c r="M129" s="31" t="str">
        <f>IF(M62=0,"",M62)</f>
        <v/>
      </c>
      <c r="N129" s="31" t="str">
        <f>IF(N62=0,"",N62)</f>
        <v/>
      </c>
      <c r="O129" s="31" t="str">
        <f>IF(O62=0,"",O62)</f>
        <v/>
      </c>
      <c r="P129" s="31" t="str">
        <f>IF(P62=0,"",P62)</f>
        <v/>
      </c>
    </row>
    <row r="130" spans="1:16">
      <c r="A130" s="1"/>
      <c r="B130" s="21" t="s">
        <v>48</v>
      </c>
      <c r="C130" s="22" t="s">
        <v>217</v>
      </c>
      <c r="D130" s="49" t="s">
        <v>160</v>
      </c>
      <c r="E130" s="22" t="s">
        <v>241</v>
      </c>
      <c r="F130" s="22"/>
      <c r="G130" s="22"/>
      <c r="H130" s="22"/>
      <c r="I130" s="54"/>
      <c r="J130" s="22"/>
      <c r="K130" s="22"/>
      <c r="L130" s="22"/>
      <c r="M130" s="22"/>
      <c r="N130" s="22"/>
      <c r="O130" s="22"/>
      <c r="P130" s="22"/>
    </row>
    <row r="131" spans="1:16">
      <c r="A131" s="1"/>
      <c r="B131" s="15" t="s">
        <v>50</v>
      </c>
      <c r="C131" s="16" t="s">
        <v>51</v>
      </c>
      <c r="D131" s="17"/>
      <c r="E131" s="27">
        <v>18.8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>
      <c r="A132" s="1"/>
      <c r="B132" s="18" t="s">
        <v>52</v>
      </c>
      <c r="C132" s="19" t="s">
        <v>51</v>
      </c>
      <c r="D132" s="20"/>
      <c r="E132" s="29">
        <v>15.4</v>
      </c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>
      <c r="A133" s="1"/>
      <c r="B133" s="6" t="s">
        <v>137</v>
      </c>
      <c r="C133" s="6"/>
      <c r="D133" s="6"/>
      <c r="E133" s="31" t="str">
        <f>E66</f>
        <v>曇</v>
      </c>
      <c r="F133" s="31" t="str">
        <f t="shared" ref="F133:P133" si="7">F66</f>
        <v/>
      </c>
      <c r="G133" s="31" t="str">
        <f t="shared" si="7"/>
        <v/>
      </c>
      <c r="H133" s="31" t="str">
        <f t="shared" si="7"/>
        <v/>
      </c>
      <c r="I133" s="31" t="str">
        <f t="shared" si="7"/>
        <v/>
      </c>
      <c r="J133" s="31" t="str">
        <f t="shared" si="7"/>
        <v/>
      </c>
      <c r="K133" s="31" t="str">
        <f t="shared" si="7"/>
        <v/>
      </c>
      <c r="L133" s="31" t="str">
        <f t="shared" si="7"/>
        <v/>
      </c>
      <c r="M133" s="31" t="str">
        <f t="shared" si="7"/>
        <v/>
      </c>
      <c r="N133" s="31" t="str">
        <f t="shared" si="7"/>
        <v/>
      </c>
      <c r="O133" s="31" t="str">
        <f t="shared" si="7"/>
        <v/>
      </c>
      <c r="P133" s="31" t="str">
        <f t="shared" si="7"/>
        <v/>
      </c>
    </row>
    <row r="134" spans="1:16">
      <c r="H134" s="73"/>
    </row>
    <row r="135" spans="1:16" ht="13.15" customHeight="1">
      <c r="A135" s="87" t="s">
        <v>143</v>
      </c>
      <c r="B135" s="7" t="s">
        <v>146</v>
      </c>
      <c r="C135" s="7"/>
      <c r="D135" s="7" t="s">
        <v>139</v>
      </c>
      <c r="E135" s="7">
        <f t="shared" ref="E135" si="8">SUBTOTAL(3,E137:E187)</f>
        <v>2</v>
      </c>
      <c r="F135" s="7">
        <f t="shared" ref="F135:P135" si="9">SUBTOTAL(3,F137:F187)</f>
        <v>0</v>
      </c>
      <c r="G135" s="4">
        <f t="shared" si="9"/>
        <v>0</v>
      </c>
      <c r="H135" s="4">
        <f t="shared" si="9"/>
        <v>0</v>
      </c>
      <c r="I135" s="7">
        <f t="shared" si="9"/>
        <v>0</v>
      </c>
      <c r="J135" s="7">
        <f t="shared" si="9"/>
        <v>0</v>
      </c>
      <c r="K135" s="7">
        <f t="shared" si="9"/>
        <v>0</v>
      </c>
      <c r="L135" s="7">
        <f t="shared" si="9"/>
        <v>0</v>
      </c>
      <c r="M135" s="7">
        <f t="shared" ref="M135:N135" si="10">SUBTOTAL(3,M137:M187)</f>
        <v>0</v>
      </c>
      <c r="N135" s="7">
        <f t="shared" si="10"/>
        <v>0</v>
      </c>
      <c r="O135" s="7">
        <f t="shared" si="9"/>
        <v>0</v>
      </c>
      <c r="P135" s="7">
        <f t="shared" si="9"/>
        <v>0</v>
      </c>
    </row>
    <row r="136" spans="1:16">
      <c r="A136" s="88"/>
      <c r="B136" s="7" t="s">
        <v>131</v>
      </c>
      <c r="C136" s="7" t="s">
        <v>132</v>
      </c>
      <c r="D136" s="7" t="s">
        <v>133</v>
      </c>
      <c r="E136" s="7" t="s">
        <v>117</v>
      </c>
      <c r="F136" s="7" t="s">
        <v>118</v>
      </c>
      <c r="G136" s="4" t="s">
        <v>119</v>
      </c>
      <c r="H136" s="4" t="s">
        <v>120</v>
      </c>
      <c r="I136" s="7" t="s">
        <v>121</v>
      </c>
      <c r="J136" s="7" t="s">
        <v>122</v>
      </c>
      <c r="K136" s="7" t="s">
        <v>224</v>
      </c>
      <c r="L136" s="7" t="s">
        <v>124</v>
      </c>
      <c r="M136" s="7" t="s">
        <v>125</v>
      </c>
      <c r="N136" s="7" t="s">
        <v>181</v>
      </c>
      <c r="O136" s="7" t="s">
        <v>127</v>
      </c>
      <c r="P136" s="7" t="s">
        <v>128</v>
      </c>
    </row>
    <row r="137" spans="1:16">
      <c r="A137" s="41" t="s">
        <v>62</v>
      </c>
      <c r="B137" s="42" t="s">
        <v>0</v>
      </c>
      <c r="C137" s="80">
        <v>100</v>
      </c>
      <c r="D137" s="6">
        <v>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>
      <c r="A138" s="41" t="s">
        <v>63</v>
      </c>
      <c r="B138" s="42" t="s">
        <v>1</v>
      </c>
      <c r="C138" s="3" t="s">
        <v>2</v>
      </c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>
      <c r="A139" s="41" t="s">
        <v>64</v>
      </c>
      <c r="B139" s="42" t="s">
        <v>3</v>
      </c>
      <c r="C139" s="82">
        <v>3.0000000000000001E-3</v>
      </c>
      <c r="D139" s="6">
        <v>2.9999999999999997E-4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>
      <c r="A140" s="41" t="s">
        <v>65</v>
      </c>
      <c r="B140" s="42" t="s">
        <v>4</v>
      </c>
      <c r="C140" s="83">
        <v>5.0000000000000001E-4</v>
      </c>
      <c r="D140" s="6">
        <v>5.0000000000000002E-5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>
      <c r="A141" s="41" t="s">
        <v>66</v>
      </c>
      <c r="B141" s="42" t="s">
        <v>5</v>
      </c>
      <c r="C141" s="84">
        <v>0.01</v>
      </c>
      <c r="D141" s="6">
        <v>1E-3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>
      <c r="A142" s="41" t="s">
        <v>67</v>
      </c>
      <c r="B142" s="42" t="s">
        <v>6</v>
      </c>
      <c r="C142" s="84">
        <v>0.01</v>
      </c>
      <c r="D142" s="6">
        <v>1E-3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>
      <c r="A143" s="41" t="s">
        <v>68</v>
      </c>
      <c r="B143" s="42" t="s">
        <v>7</v>
      </c>
      <c r="C143" s="84">
        <v>0.01</v>
      </c>
      <c r="D143" s="6">
        <v>1E-3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>
      <c r="A144" s="41" t="s">
        <v>69</v>
      </c>
      <c r="B144" s="42" t="s">
        <v>8</v>
      </c>
      <c r="C144" s="84">
        <v>0.05</v>
      </c>
      <c r="D144" s="6">
        <v>5.0000000000000001E-3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>
      <c r="A145" s="41" t="s">
        <v>70</v>
      </c>
      <c r="B145" s="42" t="s">
        <v>9</v>
      </c>
      <c r="C145" s="84">
        <v>0.04</v>
      </c>
      <c r="D145" s="6">
        <v>4.0000000000000001E-3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>
      <c r="A146" s="41" t="s">
        <v>71</v>
      </c>
      <c r="B146" s="42" t="s">
        <v>10</v>
      </c>
      <c r="C146" s="84">
        <v>0.01</v>
      </c>
      <c r="D146" s="6">
        <v>1E-3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>
      <c r="A147" s="41" t="s">
        <v>72</v>
      </c>
      <c r="B147" s="42" t="s">
        <v>11</v>
      </c>
      <c r="C147" s="81">
        <v>10</v>
      </c>
      <c r="D147" s="6">
        <v>0.02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>
      <c r="A148" s="41" t="s">
        <v>73</v>
      </c>
      <c r="B148" s="42" t="s">
        <v>12</v>
      </c>
      <c r="C148" s="85">
        <v>0.8</v>
      </c>
      <c r="D148" s="6">
        <v>0.08</v>
      </c>
      <c r="E148" s="25"/>
      <c r="F148" s="3"/>
      <c r="G148" s="3"/>
      <c r="H148" s="25"/>
      <c r="I148" s="3"/>
      <c r="J148" s="3"/>
      <c r="K148" s="3"/>
      <c r="L148" s="3"/>
      <c r="M148" s="3"/>
      <c r="N148" s="3"/>
      <c r="O148" s="3"/>
      <c r="P148" s="3"/>
    </row>
    <row r="149" spans="1:16">
      <c r="A149" s="41" t="s">
        <v>74</v>
      </c>
      <c r="B149" s="42" t="s">
        <v>13</v>
      </c>
      <c r="C149" s="85">
        <v>1</v>
      </c>
      <c r="D149" s="6">
        <v>0.1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>
      <c r="A150" s="41" t="s">
        <v>75</v>
      </c>
      <c r="B150" s="42" t="s">
        <v>14</v>
      </c>
      <c r="C150" s="82">
        <v>2E-3</v>
      </c>
      <c r="D150" s="6">
        <v>2.0000000000000001E-4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>
      <c r="A151" s="41" t="s">
        <v>76</v>
      </c>
      <c r="B151" s="42" t="s">
        <v>15</v>
      </c>
      <c r="C151" s="84">
        <v>0.05</v>
      </c>
      <c r="D151" s="6">
        <v>5.0000000000000001E-3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>
      <c r="A152" s="41" t="s">
        <v>77</v>
      </c>
      <c r="B152" s="42" t="s">
        <v>16</v>
      </c>
      <c r="C152" s="84">
        <v>0.04</v>
      </c>
      <c r="D152" s="6">
        <v>4.0000000000000001E-3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>
      <c r="A153" s="41" t="s">
        <v>78</v>
      </c>
      <c r="B153" s="42" t="s">
        <v>17</v>
      </c>
      <c r="C153" s="84">
        <v>0.02</v>
      </c>
      <c r="D153" s="6">
        <v>2E-3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>
      <c r="A154" s="41" t="s">
        <v>79</v>
      </c>
      <c r="B154" s="42" t="s">
        <v>53</v>
      </c>
      <c r="C154" s="84">
        <v>0.01</v>
      </c>
      <c r="D154" s="6">
        <v>1E-3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>
      <c r="A155" s="41" t="s">
        <v>80</v>
      </c>
      <c r="B155" s="42" t="s">
        <v>54</v>
      </c>
      <c r="C155" s="84">
        <v>0.01</v>
      </c>
      <c r="D155" s="6">
        <v>1E-3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>
      <c r="A156" s="41" t="s">
        <v>81</v>
      </c>
      <c r="B156" s="42" t="s">
        <v>55</v>
      </c>
      <c r="C156" s="84">
        <v>0.01</v>
      </c>
      <c r="D156" s="6">
        <v>1E-3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>
      <c r="A157" s="1" t="s">
        <v>82</v>
      </c>
      <c r="B157" s="2" t="s">
        <v>18</v>
      </c>
      <c r="C157" s="85">
        <v>0.6</v>
      </c>
      <c r="D157" s="6">
        <v>0.06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>
      <c r="A158" s="1" t="s">
        <v>83</v>
      </c>
      <c r="B158" s="2" t="s">
        <v>19</v>
      </c>
      <c r="C158" s="84">
        <v>0.02</v>
      </c>
      <c r="D158" s="6">
        <v>2E-3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>
      <c r="A159" s="1" t="s">
        <v>84</v>
      </c>
      <c r="B159" s="2" t="s">
        <v>20</v>
      </c>
      <c r="C159" s="84">
        <v>0.06</v>
      </c>
      <c r="D159" s="6">
        <v>1E-3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>
      <c r="A160" s="1" t="s">
        <v>85</v>
      </c>
      <c r="B160" s="2" t="s">
        <v>21</v>
      </c>
      <c r="C160" s="84">
        <v>0.03</v>
      </c>
      <c r="D160" s="6">
        <v>3.0000000000000001E-3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>
      <c r="A161" s="1" t="s">
        <v>86</v>
      </c>
      <c r="B161" s="2" t="s">
        <v>56</v>
      </c>
      <c r="C161" s="85">
        <v>0.1</v>
      </c>
      <c r="D161" s="6">
        <v>1E-3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>
      <c r="A162" s="1" t="s">
        <v>87</v>
      </c>
      <c r="B162" s="2" t="s">
        <v>22</v>
      </c>
      <c r="C162" s="84">
        <v>0.01</v>
      </c>
      <c r="D162" s="6">
        <v>1E-3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>
      <c r="A163" s="1" t="s">
        <v>88</v>
      </c>
      <c r="B163" s="2" t="s">
        <v>23</v>
      </c>
      <c r="C163" s="85">
        <v>0.1</v>
      </c>
      <c r="D163" s="6">
        <v>1E-3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>
      <c r="A164" s="1" t="s">
        <v>89</v>
      </c>
      <c r="B164" s="2" t="s">
        <v>24</v>
      </c>
      <c r="C164" s="84">
        <v>0.03</v>
      </c>
      <c r="D164" s="6">
        <v>3.0000000000000001E-3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>
      <c r="A165" s="1" t="s">
        <v>90</v>
      </c>
      <c r="B165" s="2" t="s">
        <v>57</v>
      </c>
      <c r="C165" s="84">
        <v>0.03</v>
      </c>
      <c r="D165" s="6">
        <v>1E-3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>
      <c r="A166" s="1" t="s">
        <v>91</v>
      </c>
      <c r="B166" s="2" t="s">
        <v>58</v>
      </c>
      <c r="C166" s="84">
        <v>0.09</v>
      </c>
      <c r="D166" s="6">
        <v>1E-3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>
      <c r="A167" s="1" t="s">
        <v>92</v>
      </c>
      <c r="B167" s="2" t="s">
        <v>25</v>
      </c>
      <c r="C167" s="84">
        <v>0.08</v>
      </c>
      <c r="D167" s="6">
        <v>8.0000000000000002E-3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>
      <c r="A168" s="41" t="s">
        <v>93</v>
      </c>
      <c r="B168" s="42" t="s">
        <v>26</v>
      </c>
      <c r="C168" s="85">
        <v>1</v>
      </c>
      <c r="D168" s="6">
        <v>0.01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>
      <c r="A169" s="41" t="s">
        <v>94</v>
      </c>
      <c r="B169" s="42" t="s">
        <v>27</v>
      </c>
      <c r="C169" s="85">
        <v>0.2</v>
      </c>
      <c r="D169" s="6">
        <v>0.02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>
      <c r="A170" s="37" t="s">
        <v>95</v>
      </c>
      <c r="B170" s="38" t="s">
        <v>28</v>
      </c>
      <c r="C170" s="85">
        <v>0.3</v>
      </c>
      <c r="D170" s="6">
        <v>0.03</v>
      </c>
      <c r="E170" s="25">
        <v>0.44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>
      <c r="A171" s="41" t="s">
        <v>96</v>
      </c>
      <c r="B171" s="42" t="s">
        <v>29</v>
      </c>
      <c r="C171" s="85">
        <v>1</v>
      </c>
      <c r="D171" s="6">
        <v>0.01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>
      <c r="A172" s="41" t="s">
        <v>97</v>
      </c>
      <c r="B172" s="42" t="s">
        <v>30</v>
      </c>
      <c r="C172" s="81">
        <v>200</v>
      </c>
      <c r="D172" s="6">
        <v>0.1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>
      <c r="A173" s="37" t="s">
        <v>98</v>
      </c>
      <c r="B173" s="38" t="s">
        <v>31</v>
      </c>
      <c r="C173" s="84">
        <v>0.05</v>
      </c>
      <c r="D173" s="6">
        <v>5.0000000000000001E-3</v>
      </c>
      <c r="E173" s="24">
        <v>2.4E-2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>
      <c r="A174" s="41" t="s">
        <v>99</v>
      </c>
      <c r="B174" s="42" t="s">
        <v>32</v>
      </c>
      <c r="C174" s="81">
        <v>200</v>
      </c>
      <c r="D174" s="6">
        <v>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>
      <c r="A175" s="41" t="s">
        <v>100</v>
      </c>
      <c r="B175" s="42" t="s">
        <v>33</v>
      </c>
      <c r="C175" s="81">
        <v>300</v>
      </c>
      <c r="D175" s="6">
        <v>1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>
      <c r="A176" s="41" t="s">
        <v>101</v>
      </c>
      <c r="B176" s="42" t="s">
        <v>34</v>
      </c>
      <c r="C176" s="81">
        <v>500</v>
      </c>
      <c r="D176" s="6">
        <v>20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>
      <c r="A177" s="41" t="s">
        <v>102</v>
      </c>
      <c r="B177" s="42" t="s">
        <v>35</v>
      </c>
      <c r="C177" s="85">
        <v>0.2</v>
      </c>
      <c r="D177" s="6">
        <v>0.02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>
      <c r="A178" s="41" t="s">
        <v>103</v>
      </c>
      <c r="B178" s="42" t="s">
        <v>59</v>
      </c>
      <c r="C178" s="86">
        <v>1.0000000000000001E-5</v>
      </c>
      <c r="D178" s="6">
        <v>9.9999999999999995E-7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>
      <c r="A179" s="41" t="s">
        <v>104</v>
      </c>
      <c r="B179" s="42" t="s">
        <v>36</v>
      </c>
      <c r="C179" s="86">
        <v>1.0000000000000001E-5</v>
      </c>
      <c r="D179" s="6">
        <v>9.9999999999999995E-7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>
      <c r="A180" s="41" t="s">
        <v>105</v>
      </c>
      <c r="B180" s="42" t="s">
        <v>37</v>
      </c>
      <c r="C180" s="84">
        <v>0.02</v>
      </c>
      <c r="D180" s="6">
        <v>2E-3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>
      <c r="A181" s="41" t="s">
        <v>106</v>
      </c>
      <c r="B181" s="42" t="s">
        <v>38</v>
      </c>
      <c r="C181" s="82">
        <v>5.0000000000000001E-3</v>
      </c>
      <c r="D181" s="6">
        <v>5.0000000000000001E-4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>
      <c r="A182" s="41" t="s">
        <v>107</v>
      </c>
      <c r="B182" s="42" t="s">
        <v>39</v>
      </c>
      <c r="C182" s="81">
        <v>3</v>
      </c>
      <c r="D182" s="6">
        <v>0.3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>
      <c r="A183" s="41" t="s">
        <v>108</v>
      </c>
      <c r="B183" s="42" t="s">
        <v>40</v>
      </c>
      <c r="C183" s="3" t="s">
        <v>113</v>
      </c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>
      <c r="A184" s="1" t="s">
        <v>109</v>
      </c>
      <c r="B184" s="2" t="s">
        <v>41</v>
      </c>
      <c r="C184" s="3" t="s">
        <v>42</v>
      </c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>
      <c r="A185" s="41" t="s">
        <v>110</v>
      </c>
      <c r="B185" s="42" t="s">
        <v>43</v>
      </c>
      <c r="C185" s="3" t="s">
        <v>42</v>
      </c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>
      <c r="A186" s="41" t="s">
        <v>111</v>
      </c>
      <c r="B186" s="42" t="s">
        <v>44</v>
      </c>
      <c r="C186" s="3" t="s">
        <v>114</v>
      </c>
      <c r="D186" s="6">
        <v>0.5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>
      <c r="A187" s="41" t="s">
        <v>112</v>
      </c>
      <c r="B187" s="42" t="s">
        <v>45</v>
      </c>
      <c r="C187" s="3" t="s">
        <v>115</v>
      </c>
      <c r="D187" s="6">
        <v>0.1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>
      <c r="A188" s="1"/>
      <c r="B188" s="2" t="s">
        <v>61</v>
      </c>
      <c r="C188" s="2"/>
      <c r="D188" s="6"/>
      <c r="E188" s="3" t="s">
        <v>240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>
      <c r="A189" s="32"/>
      <c r="B189" s="33"/>
      <c r="C189" s="33"/>
      <c r="D189" s="34"/>
      <c r="E189" s="35"/>
      <c r="F189" s="35"/>
      <c r="G189" s="33"/>
      <c r="H189" s="33"/>
      <c r="I189" s="33"/>
      <c r="J189" s="33"/>
      <c r="K189" s="33"/>
      <c r="L189" s="33"/>
      <c r="M189" s="33"/>
      <c r="N189" s="33"/>
      <c r="O189" s="33"/>
      <c r="P189" s="76"/>
    </row>
    <row r="190" spans="1:16">
      <c r="A190" s="1"/>
      <c r="B190" s="2" t="s">
        <v>219</v>
      </c>
      <c r="C190" s="4"/>
      <c r="D190" s="6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>
      <c r="A191" s="1"/>
      <c r="B191" s="2" t="s">
        <v>220</v>
      </c>
      <c r="C191" s="4"/>
      <c r="D191" s="6"/>
      <c r="E191" s="6"/>
      <c r="F191" s="4"/>
      <c r="G191" s="4"/>
      <c r="H191" s="4"/>
      <c r="I191" s="3"/>
      <c r="J191" s="3"/>
      <c r="K191" s="4"/>
      <c r="L191" s="4"/>
      <c r="M191" s="4"/>
      <c r="N191" s="4"/>
      <c r="O191" s="4"/>
      <c r="P191" s="4"/>
    </row>
    <row r="192" spans="1:16">
      <c r="A192" s="1"/>
      <c r="B192" s="2" t="s">
        <v>192</v>
      </c>
      <c r="C192" s="4"/>
      <c r="D192" s="6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>
      <c r="A193" s="1"/>
      <c r="B193" s="2" t="s">
        <v>193</v>
      </c>
      <c r="C193" s="4"/>
      <c r="D193" s="6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>
      <c r="A194" s="1"/>
      <c r="B194" s="2" t="s">
        <v>227</v>
      </c>
      <c r="C194" s="4" t="s">
        <v>226</v>
      </c>
      <c r="D194" s="6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>
      <c r="A195" s="32"/>
      <c r="B195" s="33"/>
      <c r="C195" s="36"/>
      <c r="D195" s="34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1:16">
      <c r="A196" s="7"/>
      <c r="B196" s="51" t="s">
        <v>138</v>
      </c>
      <c r="C196" s="7"/>
      <c r="E196" s="31">
        <f>E129</f>
        <v>45398</v>
      </c>
      <c r="F196" s="31" t="str">
        <f t="shared" ref="F196:P196" si="11">F129</f>
        <v/>
      </c>
      <c r="G196" s="31" t="str">
        <f t="shared" si="11"/>
        <v/>
      </c>
      <c r="H196" s="31" t="str">
        <f t="shared" si="11"/>
        <v/>
      </c>
      <c r="I196" s="31" t="str">
        <f t="shared" si="11"/>
        <v/>
      </c>
      <c r="J196" s="31" t="str">
        <f t="shared" si="11"/>
        <v/>
      </c>
      <c r="K196" s="31" t="str">
        <f t="shared" si="11"/>
        <v/>
      </c>
      <c r="L196" s="31" t="str">
        <f t="shared" si="11"/>
        <v/>
      </c>
      <c r="M196" s="31" t="str">
        <f t="shared" si="11"/>
        <v/>
      </c>
      <c r="N196" s="31" t="str">
        <f t="shared" si="11"/>
        <v/>
      </c>
      <c r="O196" s="31" t="str">
        <f t="shared" si="11"/>
        <v/>
      </c>
      <c r="P196" s="31" t="str">
        <f t="shared" si="11"/>
        <v/>
      </c>
    </row>
    <row r="197" spans="1:16">
      <c r="A197" s="1"/>
      <c r="B197" s="21" t="s">
        <v>48</v>
      </c>
      <c r="C197" s="22" t="s">
        <v>217</v>
      </c>
      <c r="D197" s="49" t="s">
        <v>161</v>
      </c>
      <c r="E197" s="22" t="s">
        <v>241</v>
      </c>
      <c r="F197" s="22"/>
      <c r="G197" s="22"/>
      <c r="H197" s="22"/>
      <c r="I197" s="54"/>
      <c r="J197" s="54"/>
      <c r="K197" s="54"/>
      <c r="L197" s="54"/>
      <c r="M197" s="54"/>
      <c r="N197" s="22"/>
      <c r="O197" s="22"/>
      <c r="P197" s="22"/>
    </row>
    <row r="198" spans="1:16">
      <c r="A198" s="1"/>
      <c r="B198" s="15" t="s">
        <v>50</v>
      </c>
      <c r="C198" s="16" t="s">
        <v>51</v>
      </c>
      <c r="D198" s="15"/>
      <c r="E198" s="27">
        <v>18.8</v>
      </c>
      <c r="F198" s="27"/>
      <c r="G198" s="27"/>
      <c r="H198" s="27"/>
      <c r="I198" s="55"/>
      <c r="J198" s="55"/>
      <c r="K198" s="55"/>
      <c r="L198" s="27"/>
      <c r="M198" s="27"/>
      <c r="N198" s="27"/>
      <c r="O198" s="27"/>
      <c r="P198" s="27"/>
    </row>
    <row r="199" spans="1:16">
      <c r="A199" s="1"/>
      <c r="B199" s="18" t="s">
        <v>52</v>
      </c>
      <c r="C199" s="19" t="s">
        <v>51</v>
      </c>
      <c r="D199" s="20"/>
      <c r="E199" s="29">
        <v>13.4</v>
      </c>
      <c r="F199" s="29"/>
      <c r="G199" s="29"/>
      <c r="H199" s="29"/>
      <c r="I199" s="56"/>
      <c r="J199" s="56"/>
      <c r="K199" s="56"/>
      <c r="L199" s="29"/>
      <c r="M199" s="29"/>
      <c r="N199" s="29"/>
      <c r="O199" s="29"/>
      <c r="P199" s="29"/>
    </row>
    <row r="200" spans="1:16">
      <c r="A200" s="1"/>
      <c r="B200" s="6" t="s">
        <v>137</v>
      </c>
      <c r="C200" s="6"/>
      <c r="D200" s="6"/>
      <c r="E200" s="31" t="str">
        <f>E133</f>
        <v>曇</v>
      </c>
      <c r="F200" s="31" t="str">
        <f t="shared" ref="F200:P200" si="12">F133</f>
        <v/>
      </c>
      <c r="G200" s="31" t="str">
        <f t="shared" si="12"/>
        <v/>
      </c>
      <c r="H200" s="31" t="str">
        <f t="shared" si="12"/>
        <v/>
      </c>
      <c r="I200" s="31" t="str">
        <f t="shared" si="12"/>
        <v/>
      </c>
      <c r="J200" s="31" t="str">
        <f t="shared" si="12"/>
        <v/>
      </c>
      <c r="K200" s="31" t="str">
        <f t="shared" si="12"/>
        <v/>
      </c>
      <c r="L200" s="31" t="str">
        <f t="shared" si="12"/>
        <v/>
      </c>
      <c r="M200" s="31" t="str">
        <f t="shared" si="12"/>
        <v/>
      </c>
      <c r="N200" s="31" t="str">
        <f t="shared" si="12"/>
        <v/>
      </c>
      <c r="O200" s="31" t="str">
        <f t="shared" si="12"/>
        <v/>
      </c>
      <c r="P200" s="31" t="str">
        <f t="shared" si="12"/>
        <v/>
      </c>
    </row>
  </sheetData>
  <mergeCells count="3">
    <mergeCell ref="A2:A3"/>
    <mergeCell ref="A68:A69"/>
    <mergeCell ref="A135:A136"/>
  </mergeCells>
  <phoneticPr fontId="1"/>
  <dataValidations count="1">
    <dataValidation imeMode="off" allowBlank="1" showInputMessage="1" showErrorMessage="1" sqref="N197:P199 F55:F58 K116:K119 K105 E63:G65 P41:P61 O36:O37 L40:L41 L198:M199 I131:I132 K121:K124 I51:I58 I63:I65 K99:K101 K188:K191 M33:N39 K63:P65 J130:P132 P33:P39 K41:K58 E59:O61 E166:E190 F51:F53 K172 K166:K169 K33:K39 F121:H124 I121:J123 F184:K186 M40:P40 L99:P124 O55:O58 M41:N58 I188:J190 O49:O53 E130:G132 E49:F49 E197:G199 F117:J119 F36:F37 F40:F41 G33:H58 F188:H191 H166:H168 H99:H102 J33:J58 K107:K109 L55:L58 L49:L53 L36:L37 E125:P128 L166:P193 E192:K193 E194:P195 E33:E48 E50:E58 E99:E123 D121" xr:uid="{00000000-0002-0000-0200-000000000000}"/>
  </dataValidations>
  <printOptions horizontalCentered="1" verticalCentered="1"/>
  <pageMargins left="0.70866141732283472" right="0.70866141732283472" top="0.35433070866141736" bottom="0.15748031496062992" header="0.31496062992125984" footer="0.31496062992125984"/>
  <pageSetup paperSize="8" scale="88" fitToHeight="3" orientation="landscape" r:id="rId1"/>
  <rowBreaks count="2" manualBreakCount="2">
    <brk id="66" max="15" man="1"/>
    <brk id="133" max="15" man="1"/>
  </rowBreaks>
  <ignoredErrors>
    <ignoredError sqref="A4:A117 A128:A187 A118:A126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Z133"/>
  <sheetViews>
    <sheetView view="pageBreakPreview" zoomScale="85" zoomScaleNormal="100" zoomScaleSheetLayoutView="85" workbookViewId="0">
      <pane xSplit="4" ySplit="3" topLeftCell="J4" activePane="bottomRight" state="frozen"/>
      <selection pane="topRight" activeCell="E1" sqref="E1"/>
      <selection pane="bottomLeft" activeCell="A4" sqref="A4"/>
      <selection pane="bottomRight" activeCell="L22" sqref="L22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6" width="9.5" style="5" customWidth="1"/>
    <col min="7" max="7" width="9.5" style="73" customWidth="1"/>
    <col min="8" max="16" width="9.5" style="5" customWidth="1"/>
    <col min="17" max="16384" width="9" style="5"/>
  </cols>
  <sheetData>
    <row r="1" spans="1:16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4">
        <v>7</v>
      </c>
      <c r="H1" s="4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</row>
    <row r="2" spans="1:16">
      <c r="A2" s="87" t="s">
        <v>143</v>
      </c>
      <c r="B2" s="7" t="s">
        <v>147</v>
      </c>
      <c r="C2" s="7"/>
      <c r="D2" s="7" t="s">
        <v>139</v>
      </c>
      <c r="E2" s="7">
        <f>SUBTOTAL(3,E4:E54)</f>
        <v>9</v>
      </c>
      <c r="F2" s="7">
        <f t="shared" ref="F2:P2" si="0">SUBTOTAL(3,F4:F54)</f>
        <v>0</v>
      </c>
      <c r="G2" s="4">
        <f t="shared" si="0"/>
        <v>0</v>
      </c>
      <c r="H2" s="4">
        <f t="shared" si="0"/>
        <v>0</v>
      </c>
      <c r="I2" s="7">
        <f t="shared" si="0"/>
        <v>0</v>
      </c>
      <c r="J2" s="7">
        <f>SUBTOTAL(3,J4:J54)</f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ref="N2" si="1">SUBTOTAL(3,N4:N54)</f>
        <v>0</v>
      </c>
      <c r="O2" s="7">
        <f t="shared" si="0"/>
        <v>0</v>
      </c>
      <c r="P2" s="7">
        <f t="shared" si="0"/>
        <v>0</v>
      </c>
    </row>
    <row r="3" spans="1:16">
      <c r="A3" s="88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4" t="s">
        <v>119</v>
      </c>
      <c r="H3" s="4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7" t="s">
        <v>125</v>
      </c>
      <c r="N3" s="7" t="s">
        <v>126</v>
      </c>
      <c r="O3" s="7" t="s">
        <v>127</v>
      </c>
      <c r="P3" s="7" t="s">
        <v>128</v>
      </c>
    </row>
    <row r="4" spans="1:16">
      <c r="A4" s="39" t="s">
        <v>62</v>
      </c>
      <c r="B4" s="40" t="s">
        <v>0</v>
      </c>
      <c r="C4" s="80">
        <v>100</v>
      </c>
      <c r="D4" s="6">
        <v>0</v>
      </c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9" t="s">
        <v>63</v>
      </c>
      <c r="B5" s="40" t="s">
        <v>1</v>
      </c>
      <c r="C5" s="3" t="s">
        <v>2</v>
      </c>
      <c r="D5" s="6"/>
      <c r="E5" s="3" t="s">
        <v>202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1" t="s">
        <v>64</v>
      </c>
      <c r="B6" s="2" t="s">
        <v>3</v>
      </c>
      <c r="C6" s="82">
        <v>3.0000000000000001E-3</v>
      </c>
      <c r="D6" s="6">
        <v>2.9999999999999997E-4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65</v>
      </c>
      <c r="B7" s="2" t="s">
        <v>4</v>
      </c>
      <c r="C7" s="83">
        <v>5.0000000000000001E-4</v>
      </c>
      <c r="D7" s="6">
        <v>5.0000000000000002E-5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" t="s">
        <v>66</v>
      </c>
      <c r="B8" s="2" t="s">
        <v>5</v>
      </c>
      <c r="C8" s="84">
        <v>0.01</v>
      </c>
      <c r="D8" s="6">
        <v>1E-3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1" t="s">
        <v>67</v>
      </c>
      <c r="B9" s="2" t="s">
        <v>6</v>
      </c>
      <c r="C9" s="84">
        <v>0.01</v>
      </c>
      <c r="D9" s="6">
        <v>1E-3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1" t="s">
        <v>68</v>
      </c>
      <c r="B10" s="2" t="s">
        <v>7</v>
      </c>
      <c r="C10" s="84">
        <v>0.01</v>
      </c>
      <c r="D10" s="6">
        <v>1E-3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1" t="s">
        <v>69</v>
      </c>
      <c r="B11" s="2" t="s">
        <v>8</v>
      </c>
      <c r="C11" s="84">
        <v>0.05</v>
      </c>
      <c r="D11" s="6">
        <v>5.0000000000000001E-3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1" t="s">
        <v>70</v>
      </c>
      <c r="B12" s="2" t="s">
        <v>9</v>
      </c>
      <c r="C12" s="84">
        <v>0.04</v>
      </c>
      <c r="D12" s="6">
        <v>4.0000000000000001E-3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39" t="s">
        <v>71</v>
      </c>
      <c r="B13" s="40" t="s">
        <v>10</v>
      </c>
      <c r="C13" s="84">
        <v>0.01</v>
      </c>
      <c r="D13" s="6">
        <v>1E-3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1" t="s">
        <v>72</v>
      </c>
      <c r="B14" s="2" t="s">
        <v>11</v>
      </c>
      <c r="C14" s="81">
        <v>10</v>
      </c>
      <c r="D14" s="6">
        <v>0.02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1" t="s">
        <v>73</v>
      </c>
      <c r="B15" s="2" t="s">
        <v>12</v>
      </c>
      <c r="C15" s="85">
        <v>0.8</v>
      </c>
      <c r="D15" s="6">
        <v>0.08</v>
      </c>
      <c r="E15" s="25"/>
      <c r="F15" s="3"/>
      <c r="G15" s="25"/>
      <c r="H15" s="25"/>
      <c r="I15" s="3"/>
      <c r="J15" s="25"/>
      <c r="K15" s="25"/>
      <c r="L15" s="3"/>
      <c r="M15" s="3"/>
      <c r="N15" s="3"/>
      <c r="O15" s="3"/>
      <c r="P15" s="3"/>
    </row>
    <row r="16" spans="1:16">
      <c r="A16" s="1" t="s">
        <v>74</v>
      </c>
      <c r="B16" s="2" t="s">
        <v>13</v>
      </c>
      <c r="C16" s="85">
        <v>1</v>
      </c>
      <c r="D16" s="6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1" t="s">
        <v>75</v>
      </c>
      <c r="B17" s="2" t="s">
        <v>14</v>
      </c>
      <c r="C17" s="82">
        <v>2E-3</v>
      </c>
      <c r="D17" s="6">
        <v>2.0000000000000001E-4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1" t="s">
        <v>76</v>
      </c>
      <c r="B18" s="2" t="s">
        <v>15</v>
      </c>
      <c r="C18" s="84">
        <v>0.05</v>
      </c>
      <c r="D18" s="6">
        <v>5.0000000000000001E-3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" t="s">
        <v>77</v>
      </c>
      <c r="B19" s="2" t="s">
        <v>16</v>
      </c>
      <c r="C19" s="84">
        <v>0.04</v>
      </c>
      <c r="D19" s="6">
        <v>4.0000000000000001E-3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" t="s">
        <v>78</v>
      </c>
      <c r="B20" s="2" t="s">
        <v>17</v>
      </c>
      <c r="C20" s="84">
        <v>0.02</v>
      </c>
      <c r="D20" s="6">
        <v>2E-3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" t="s">
        <v>79</v>
      </c>
      <c r="B21" s="2" t="s">
        <v>53</v>
      </c>
      <c r="C21" s="84">
        <v>0.01</v>
      </c>
      <c r="D21" s="6">
        <v>1E-3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" t="s">
        <v>80</v>
      </c>
      <c r="B22" s="2" t="s">
        <v>54</v>
      </c>
      <c r="C22" s="84">
        <v>0.01</v>
      </c>
      <c r="D22" s="6">
        <v>1E-3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" t="s">
        <v>81</v>
      </c>
      <c r="B23" s="2" t="s">
        <v>55</v>
      </c>
      <c r="C23" s="84">
        <v>0.01</v>
      </c>
      <c r="D23" s="6">
        <v>1E-3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39" t="s">
        <v>82</v>
      </c>
      <c r="B24" s="40" t="s">
        <v>18</v>
      </c>
      <c r="C24" s="85">
        <v>0.6</v>
      </c>
      <c r="D24" s="6">
        <v>0.06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39" t="s">
        <v>83</v>
      </c>
      <c r="B25" s="40" t="s">
        <v>19</v>
      </c>
      <c r="C25" s="84">
        <v>0.02</v>
      </c>
      <c r="D25" s="6">
        <v>2E-3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39" t="s">
        <v>84</v>
      </c>
      <c r="B26" s="40" t="s">
        <v>20</v>
      </c>
      <c r="C26" s="84">
        <v>0.06</v>
      </c>
      <c r="D26" s="6">
        <v>1E-3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39" t="s">
        <v>85</v>
      </c>
      <c r="B27" s="40" t="s">
        <v>21</v>
      </c>
      <c r="C27" s="84">
        <v>0.03</v>
      </c>
      <c r="D27" s="6">
        <v>3.0000000000000001E-3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9" t="s">
        <v>86</v>
      </c>
      <c r="B28" s="40" t="s">
        <v>56</v>
      </c>
      <c r="C28" s="85">
        <v>0.1</v>
      </c>
      <c r="D28" s="6">
        <v>1E-3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9" t="s">
        <v>87</v>
      </c>
      <c r="B29" s="40" t="s">
        <v>22</v>
      </c>
      <c r="C29" s="84">
        <v>0.01</v>
      </c>
      <c r="D29" s="6">
        <v>1E-3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39" t="s">
        <v>88</v>
      </c>
      <c r="B30" s="40" t="s">
        <v>23</v>
      </c>
      <c r="C30" s="85">
        <v>0.1</v>
      </c>
      <c r="D30" s="6">
        <v>1E-3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39" t="s">
        <v>89</v>
      </c>
      <c r="B31" s="40" t="s">
        <v>24</v>
      </c>
      <c r="C31" s="84">
        <v>0.03</v>
      </c>
      <c r="D31" s="6">
        <v>3.0000000000000001E-3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39" t="s">
        <v>90</v>
      </c>
      <c r="B32" s="40" t="s">
        <v>57</v>
      </c>
      <c r="C32" s="84">
        <v>0.03</v>
      </c>
      <c r="D32" s="6">
        <v>1E-3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39" t="s">
        <v>91</v>
      </c>
      <c r="B33" s="40" t="s">
        <v>58</v>
      </c>
      <c r="C33" s="84">
        <v>0.09</v>
      </c>
      <c r="D33" s="6">
        <v>1E-3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9" t="s">
        <v>92</v>
      </c>
      <c r="B34" s="40" t="s">
        <v>25</v>
      </c>
      <c r="C34" s="84">
        <v>0.08</v>
      </c>
      <c r="D34" s="6">
        <v>8.0000000000000002E-3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1" t="s">
        <v>93</v>
      </c>
      <c r="B35" s="2" t="s">
        <v>26</v>
      </c>
      <c r="C35" s="85">
        <v>1</v>
      </c>
      <c r="D35" s="6">
        <v>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1" t="s">
        <v>94</v>
      </c>
      <c r="B36" s="2" t="s">
        <v>27</v>
      </c>
      <c r="C36" s="85">
        <v>0.2</v>
      </c>
      <c r="D36" s="6">
        <v>0.02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1" t="s">
        <v>95</v>
      </c>
      <c r="B37" s="2" t="s">
        <v>28</v>
      </c>
      <c r="C37" s="85">
        <v>0.3</v>
      </c>
      <c r="D37" s="6">
        <v>0.03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1" t="s">
        <v>96</v>
      </c>
      <c r="B38" s="2" t="s">
        <v>29</v>
      </c>
      <c r="C38" s="85">
        <v>1</v>
      </c>
      <c r="D38" s="6">
        <v>0.01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1" t="s">
        <v>97</v>
      </c>
      <c r="B39" s="2" t="s">
        <v>30</v>
      </c>
      <c r="C39" s="81">
        <v>200</v>
      </c>
      <c r="D39" s="6">
        <v>0.1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1" t="s">
        <v>98</v>
      </c>
      <c r="B40" s="2" t="s">
        <v>31</v>
      </c>
      <c r="C40" s="84">
        <v>0.05</v>
      </c>
      <c r="D40" s="6">
        <v>5.0000000000000001E-3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9" t="s">
        <v>99</v>
      </c>
      <c r="B41" s="40" t="s">
        <v>32</v>
      </c>
      <c r="C41" s="81">
        <v>200</v>
      </c>
      <c r="D41" s="6">
        <v>1</v>
      </c>
      <c r="E41" s="30">
        <v>2.8</v>
      </c>
      <c r="F41" s="3"/>
      <c r="G41" s="30"/>
      <c r="H41" s="30"/>
      <c r="I41" s="3"/>
      <c r="J41" s="30"/>
      <c r="K41" s="30"/>
      <c r="L41" s="3"/>
      <c r="M41" s="3"/>
      <c r="N41" s="3"/>
      <c r="O41" s="3"/>
      <c r="P41" s="3"/>
    </row>
    <row r="42" spans="1:16">
      <c r="A42" s="1" t="s">
        <v>100</v>
      </c>
      <c r="B42" s="2" t="s">
        <v>33</v>
      </c>
      <c r="C42" s="81">
        <v>300</v>
      </c>
      <c r="D42" s="6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1" t="s">
        <v>101</v>
      </c>
      <c r="B43" s="2" t="s">
        <v>34</v>
      </c>
      <c r="C43" s="81">
        <v>500</v>
      </c>
      <c r="D43" s="6">
        <v>20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1" t="s">
        <v>102</v>
      </c>
      <c r="B44" s="2" t="s">
        <v>35</v>
      </c>
      <c r="C44" s="85">
        <v>0.2</v>
      </c>
      <c r="D44" s="6">
        <v>0.02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1" t="s">
        <v>103</v>
      </c>
      <c r="B45" s="2" t="s">
        <v>59</v>
      </c>
      <c r="C45" s="86">
        <v>1.0000000000000001E-5</v>
      </c>
      <c r="D45" s="6">
        <v>9.9999999999999995E-7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1" t="s">
        <v>104</v>
      </c>
      <c r="B46" s="2" t="s">
        <v>36</v>
      </c>
      <c r="C46" s="86">
        <v>1.0000000000000001E-5</v>
      </c>
      <c r="D46" s="6">
        <v>9.9999999999999995E-7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1" t="s">
        <v>105</v>
      </c>
      <c r="B47" s="2" t="s">
        <v>37</v>
      </c>
      <c r="C47" s="84">
        <v>0.02</v>
      </c>
      <c r="D47" s="6">
        <v>2E-3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1" t="s">
        <v>106</v>
      </c>
      <c r="B48" s="2" t="s">
        <v>38</v>
      </c>
      <c r="C48" s="82">
        <v>5.0000000000000001E-3</v>
      </c>
      <c r="D48" s="6">
        <v>5.0000000000000001E-4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9" t="s">
        <v>107</v>
      </c>
      <c r="B49" s="40" t="s">
        <v>39</v>
      </c>
      <c r="C49" s="81">
        <v>3</v>
      </c>
      <c r="D49" s="6">
        <v>0.3</v>
      </c>
      <c r="E49" s="3">
        <v>0.8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9" t="s">
        <v>108</v>
      </c>
      <c r="B50" s="40" t="s">
        <v>40</v>
      </c>
      <c r="C50" s="3" t="s">
        <v>113</v>
      </c>
      <c r="D50" s="6"/>
      <c r="E50" s="3">
        <v>7.9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9" t="s">
        <v>109</v>
      </c>
      <c r="B51" s="40" t="s">
        <v>41</v>
      </c>
      <c r="C51" s="3" t="s">
        <v>42</v>
      </c>
      <c r="D51" s="6"/>
      <c r="E51" s="3" t="s">
        <v>221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9" t="s">
        <v>110</v>
      </c>
      <c r="B52" s="40" t="s">
        <v>43</v>
      </c>
      <c r="C52" s="3" t="s">
        <v>42</v>
      </c>
      <c r="D52" s="6"/>
      <c r="E52" s="3" t="s">
        <v>221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9" t="s">
        <v>111</v>
      </c>
      <c r="B53" s="40" t="s">
        <v>44</v>
      </c>
      <c r="C53" s="3" t="s">
        <v>114</v>
      </c>
      <c r="D53" s="6">
        <v>0.5</v>
      </c>
      <c r="E53" s="3">
        <v>1.2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9" t="s">
        <v>112</v>
      </c>
      <c r="B54" s="40" t="s">
        <v>45</v>
      </c>
      <c r="C54" s="3" t="s">
        <v>115</v>
      </c>
      <c r="D54" s="6">
        <v>0.1</v>
      </c>
      <c r="E54" s="3" t="s">
        <v>171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1"/>
      <c r="B55" s="2" t="s">
        <v>61</v>
      </c>
      <c r="C55" s="2"/>
      <c r="D55" s="6"/>
      <c r="E55" s="3" t="s">
        <v>222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2"/>
      <c r="B56" s="33"/>
      <c r="C56" s="33"/>
      <c r="D56" s="34"/>
      <c r="E56" s="35"/>
      <c r="F56" s="35"/>
      <c r="G56" s="35"/>
      <c r="H56" s="35"/>
      <c r="I56" s="33"/>
      <c r="J56" s="33"/>
      <c r="K56" s="33"/>
      <c r="L56" s="35"/>
      <c r="M56" s="33"/>
      <c r="N56" s="35"/>
      <c r="O56" s="35"/>
      <c r="P56" s="35"/>
    </row>
    <row r="57" spans="1:16">
      <c r="A57" s="1"/>
      <c r="B57" s="2" t="s">
        <v>219</v>
      </c>
      <c r="C57" s="4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1"/>
      <c r="B58" s="2" t="s">
        <v>220</v>
      </c>
      <c r="C58" s="4"/>
      <c r="D58" s="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1"/>
      <c r="B59" s="2" t="s">
        <v>192</v>
      </c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/>
      <c r="B60" s="2" t="s">
        <v>193</v>
      </c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>
      <c r="A61" s="32"/>
      <c r="B61" s="33"/>
      <c r="C61" s="36"/>
      <c r="D61" s="3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A62" s="7"/>
      <c r="B62" s="51" t="s">
        <v>138</v>
      </c>
      <c r="C62" s="7"/>
      <c r="E62" s="31">
        <f>IF(八幡沢・第６!E64=0,"",八幡沢・第６!E64)</f>
        <v>45398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A63" s="1"/>
      <c r="B63" s="21" t="s">
        <v>48</v>
      </c>
      <c r="C63" s="22" t="s">
        <v>217</v>
      </c>
      <c r="D63" s="49" t="s">
        <v>161</v>
      </c>
      <c r="E63" s="54">
        <v>0.4</v>
      </c>
      <c r="F63" s="22"/>
      <c r="G63" s="22"/>
      <c r="H63" s="54"/>
      <c r="I63" s="54"/>
      <c r="J63" s="22"/>
      <c r="K63" s="22"/>
      <c r="L63" s="22"/>
      <c r="M63" s="22"/>
      <c r="N63" s="22"/>
      <c r="O63" s="22"/>
      <c r="P63" s="22"/>
    </row>
    <row r="64" spans="1:16">
      <c r="A64" s="1"/>
      <c r="B64" s="15" t="s">
        <v>50</v>
      </c>
      <c r="C64" s="16" t="s">
        <v>51</v>
      </c>
      <c r="D64" s="17"/>
      <c r="E64" s="55">
        <v>20</v>
      </c>
      <c r="F64" s="27"/>
      <c r="G64" s="27"/>
      <c r="H64" s="55"/>
      <c r="I64" s="27"/>
      <c r="J64" s="27"/>
      <c r="K64" s="27"/>
      <c r="L64" s="27"/>
      <c r="M64" s="27"/>
      <c r="N64" s="27"/>
      <c r="O64" s="27"/>
      <c r="P64" s="27"/>
    </row>
    <row r="65" spans="1:16">
      <c r="A65" s="1"/>
      <c r="B65" s="18" t="s">
        <v>52</v>
      </c>
      <c r="C65" s="19" t="s">
        <v>51</v>
      </c>
      <c r="D65" s="20"/>
      <c r="E65" s="56">
        <v>9.5</v>
      </c>
      <c r="F65" s="29"/>
      <c r="G65" s="29"/>
      <c r="H65" s="56"/>
      <c r="I65" s="29"/>
      <c r="J65" s="29"/>
      <c r="K65" s="29"/>
      <c r="L65" s="29"/>
      <c r="M65" s="29"/>
      <c r="N65" s="29"/>
      <c r="O65" s="29"/>
      <c r="P65" s="29"/>
    </row>
    <row r="66" spans="1:16">
      <c r="A66" s="1"/>
      <c r="B66" s="6" t="s">
        <v>137</v>
      </c>
      <c r="C66" s="6"/>
      <c r="D66" s="6"/>
      <c r="E66" s="31" t="str">
        <f>IF(八幡沢・第６!E68=0,"",八幡沢・第６!E68)</f>
        <v>曇</v>
      </c>
      <c r="F66" s="31" t="str">
        <f>IF(八幡沢・第６!F68=0,"",八幡沢・第６!F68)</f>
        <v/>
      </c>
      <c r="G66" s="31" t="str">
        <f>IF(八幡沢・第６!G68=0,"",八幡沢・第６!G68)</f>
        <v/>
      </c>
      <c r="H66" s="31" t="str">
        <f>IF(八幡沢・第６!H68=0,"",八幡沢・第６!H68)</f>
        <v/>
      </c>
      <c r="I66" s="31" t="str">
        <f>IF(八幡沢・第６!I68=0,"",八幡沢・第６!I68)</f>
        <v/>
      </c>
      <c r="J66" s="31" t="str">
        <f>IF(八幡沢・第６!J68=0,"",八幡沢・第６!J68)</f>
        <v/>
      </c>
      <c r="K66" s="31" t="str">
        <f>IF(八幡沢・第６!K68=0,"",八幡沢・第６!K68)</f>
        <v/>
      </c>
      <c r="L66" s="31" t="str">
        <f>IF(八幡沢・第６!L68=0,"",八幡沢・第６!L68)</f>
        <v/>
      </c>
      <c r="M66" s="31" t="str">
        <f>IF(八幡沢・第６!M68=0,"",八幡沢・第６!M68)</f>
        <v/>
      </c>
      <c r="N66" s="31" t="str">
        <f>IF(八幡沢・第６!N68=0,"",八幡沢・第６!N68)</f>
        <v/>
      </c>
      <c r="O66" s="31" t="str">
        <f>IF(八幡沢・第６!O68=0,"",八幡沢・第６!O68)</f>
        <v/>
      </c>
      <c r="P66" s="31" t="str">
        <f>IF(八幡沢・第６!P68=0,"",八幡沢・第６!P68)</f>
        <v/>
      </c>
    </row>
    <row r="67" spans="1:16">
      <c r="G67" s="5"/>
      <c r="O67" s="34"/>
      <c r="P67" s="34"/>
    </row>
    <row r="68" spans="1:16" ht="13.15" customHeight="1">
      <c r="A68" s="87" t="s">
        <v>143</v>
      </c>
      <c r="B68" s="7" t="s">
        <v>148</v>
      </c>
      <c r="C68" s="7"/>
      <c r="D68" s="7" t="s">
        <v>139</v>
      </c>
      <c r="E68" s="7">
        <f t="shared" ref="E68:P68" si="2">SUBTOTAL(3,E70:E120)</f>
        <v>0</v>
      </c>
      <c r="F68" s="7">
        <f t="shared" si="2"/>
        <v>0</v>
      </c>
      <c r="G68" s="4">
        <f t="shared" si="2"/>
        <v>0</v>
      </c>
      <c r="H68" s="7">
        <f t="shared" si="2"/>
        <v>0</v>
      </c>
      <c r="I68" s="7">
        <f t="shared" si="2"/>
        <v>0</v>
      </c>
      <c r="J68" s="7">
        <f t="shared" si="2"/>
        <v>0</v>
      </c>
      <c r="K68" s="7">
        <f t="shared" si="2"/>
        <v>0</v>
      </c>
      <c r="L68" s="7">
        <f t="shared" ref="L68" si="3">SUBTOTAL(3,L70:L120)</f>
        <v>0</v>
      </c>
      <c r="M68" s="7">
        <f t="shared" si="2"/>
        <v>0</v>
      </c>
      <c r="N68" s="7">
        <f t="shared" ref="N68" si="4">SUBTOTAL(3,N70:N120)</f>
        <v>0</v>
      </c>
      <c r="O68" s="7">
        <f t="shared" si="2"/>
        <v>0</v>
      </c>
      <c r="P68" s="7">
        <f t="shared" si="2"/>
        <v>0</v>
      </c>
    </row>
    <row r="69" spans="1:16">
      <c r="A69" s="88"/>
      <c r="B69" s="7" t="s">
        <v>131</v>
      </c>
      <c r="C69" s="7" t="s">
        <v>132</v>
      </c>
      <c r="D69" s="7" t="s">
        <v>133</v>
      </c>
      <c r="E69" s="7" t="s">
        <v>142</v>
      </c>
      <c r="F69" s="7" t="s">
        <v>118</v>
      </c>
      <c r="G69" s="4" t="s">
        <v>119</v>
      </c>
      <c r="H69" s="7" t="s">
        <v>120</v>
      </c>
      <c r="I69" s="7" t="s">
        <v>121</v>
      </c>
      <c r="J69" s="7" t="s">
        <v>122</v>
      </c>
      <c r="K69" s="7" t="s">
        <v>123</v>
      </c>
      <c r="L69" s="7" t="s">
        <v>124</v>
      </c>
      <c r="M69" s="7" t="s">
        <v>125</v>
      </c>
      <c r="N69" s="7" t="s">
        <v>126</v>
      </c>
      <c r="O69" s="7" t="s">
        <v>127</v>
      </c>
      <c r="P69" s="7" t="s">
        <v>128</v>
      </c>
    </row>
    <row r="70" spans="1:16">
      <c r="A70" s="41" t="s">
        <v>62</v>
      </c>
      <c r="B70" s="42" t="s">
        <v>0</v>
      </c>
      <c r="C70" s="80">
        <v>100</v>
      </c>
      <c r="D70" s="6"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41" t="s">
        <v>63</v>
      </c>
      <c r="B71" s="42" t="s">
        <v>1</v>
      </c>
      <c r="C71" s="3" t="s">
        <v>2</v>
      </c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41" t="s">
        <v>64</v>
      </c>
      <c r="B72" s="42" t="s">
        <v>3</v>
      </c>
      <c r="C72" s="82">
        <v>3.0000000000000001E-3</v>
      </c>
      <c r="D72" s="6">
        <v>2.9999999999999997E-4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41" t="s">
        <v>65</v>
      </c>
      <c r="B73" s="42" t="s">
        <v>4</v>
      </c>
      <c r="C73" s="83">
        <v>5.0000000000000001E-4</v>
      </c>
      <c r="D73" s="6">
        <v>5.0000000000000002E-5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41" t="s">
        <v>66</v>
      </c>
      <c r="B74" s="42" t="s">
        <v>5</v>
      </c>
      <c r="C74" s="84">
        <v>0.01</v>
      </c>
      <c r="D74" s="6">
        <v>1E-3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41" t="s">
        <v>67</v>
      </c>
      <c r="B75" s="42" t="s">
        <v>6</v>
      </c>
      <c r="C75" s="84">
        <v>0.01</v>
      </c>
      <c r="D75" s="6">
        <v>1E-3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41" t="s">
        <v>68</v>
      </c>
      <c r="B76" s="42" t="s">
        <v>7</v>
      </c>
      <c r="C76" s="84">
        <v>0.01</v>
      </c>
      <c r="D76" s="6">
        <v>1E-3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41" t="s">
        <v>69</v>
      </c>
      <c r="B77" s="42" t="s">
        <v>8</v>
      </c>
      <c r="C77" s="84">
        <v>0.05</v>
      </c>
      <c r="D77" s="6">
        <v>5.0000000000000001E-3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41" t="s">
        <v>70</v>
      </c>
      <c r="B78" s="42" t="s">
        <v>9</v>
      </c>
      <c r="C78" s="84">
        <v>0.04</v>
      </c>
      <c r="D78" s="6">
        <v>4.0000000000000001E-3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41" t="s">
        <v>71</v>
      </c>
      <c r="B79" s="42" t="s">
        <v>10</v>
      </c>
      <c r="C79" s="84">
        <v>0.01</v>
      </c>
      <c r="D79" s="6">
        <v>1E-3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41" t="s">
        <v>72</v>
      </c>
      <c r="B80" s="42" t="s">
        <v>11</v>
      </c>
      <c r="C80" s="81">
        <v>10</v>
      </c>
      <c r="D80" s="6">
        <v>0.02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41" t="s">
        <v>73</v>
      </c>
      <c r="B81" s="42" t="s">
        <v>12</v>
      </c>
      <c r="C81" s="85">
        <v>0.8</v>
      </c>
      <c r="D81" s="6">
        <v>0.08</v>
      </c>
      <c r="E81" s="2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41" t="s">
        <v>74</v>
      </c>
      <c r="B82" s="42" t="s">
        <v>13</v>
      </c>
      <c r="C82" s="85">
        <v>1</v>
      </c>
      <c r="D82" s="6">
        <v>0.1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>
      <c r="A83" s="41" t="s">
        <v>75</v>
      </c>
      <c r="B83" s="42" t="s">
        <v>14</v>
      </c>
      <c r="C83" s="82">
        <v>2E-3</v>
      </c>
      <c r="D83" s="6">
        <v>2.0000000000000001E-4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41" t="s">
        <v>76</v>
      </c>
      <c r="B84" s="42" t="s">
        <v>15</v>
      </c>
      <c r="C84" s="84">
        <v>0.05</v>
      </c>
      <c r="D84" s="6">
        <v>5.0000000000000001E-3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41" t="s">
        <v>77</v>
      </c>
      <c r="B85" s="42" t="s">
        <v>16</v>
      </c>
      <c r="C85" s="84">
        <v>0.04</v>
      </c>
      <c r="D85" s="6">
        <v>4.0000000000000001E-3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41" t="s">
        <v>78</v>
      </c>
      <c r="B86" s="42" t="s">
        <v>17</v>
      </c>
      <c r="C86" s="84">
        <v>0.02</v>
      </c>
      <c r="D86" s="6">
        <v>2E-3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41" t="s">
        <v>79</v>
      </c>
      <c r="B87" s="42" t="s">
        <v>53</v>
      </c>
      <c r="C87" s="84">
        <v>0.01</v>
      </c>
      <c r="D87" s="6">
        <v>1E-3</v>
      </c>
      <c r="E87" s="3"/>
      <c r="F87" s="3"/>
      <c r="G87" s="3"/>
      <c r="H87" s="3"/>
      <c r="I87" s="3"/>
      <c r="J87" s="3"/>
      <c r="K87" s="3"/>
      <c r="L87" s="35"/>
      <c r="M87" s="3"/>
      <c r="N87" s="3"/>
      <c r="O87" s="3"/>
      <c r="P87" s="3"/>
    </row>
    <row r="88" spans="1:16">
      <c r="A88" s="41" t="s">
        <v>80</v>
      </c>
      <c r="B88" s="42" t="s">
        <v>54</v>
      </c>
      <c r="C88" s="84">
        <v>0.01</v>
      </c>
      <c r="D88" s="6">
        <v>1E-3</v>
      </c>
      <c r="E88" s="3"/>
      <c r="F88" s="3"/>
      <c r="G88" s="3"/>
      <c r="H88" s="3"/>
      <c r="I88" s="3"/>
      <c r="J88" s="3"/>
      <c r="K88" s="3"/>
      <c r="L88" s="4"/>
      <c r="M88" s="3"/>
      <c r="N88" s="3"/>
      <c r="O88" s="3"/>
      <c r="P88" s="3"/>
    </row>
    <row r="89" spans="1:16">
      <c r="A89" s="41" t="s">
        <v>81</v>
      </c>
      <c r="B89" s="42" t="s">
        <v>55</v>
      </c>
      <c r="C89" s="84">
        <v>0.01</v>
      </c>
      <c r="D89" s="6">
        <v>1E-3</v>
      </c>
      <c r="E89" s="3"/>
      <c r="F89" s="3"/>
      <c r="G89" s="3"/>
      <c r="H89" s="3"/>
      <c r="I89" s="3"/>
      <c r="J89" s="3"/>
      <c r="K89" s="3"/>
      <c r="L89" s="4"/>
      <c r="M89" s="3"/>
      <c r="N89" s="3"/>
      <c r="O89" s="3"/>
      <c r="P89" s="3"/>
    </row>
    <row r="90" spans="1:16">
      <c r="A90" s="1" t="s">
        <v>82</v>
      </c>
      <c r="B90" s="2" t="s">
        <v>18</v>
      </c>
      <c r="C90" s="85">
        <v>0.6</v>
      </c>
      <c r="D90" s="6">
        <v>0.06</v>
      </c>
      <c r="E90" s="3"/>
      <c r="F90" s="3"/>
      <c r="G90" s="3"/>
      <c r="H90" s="3"/>
      <c r="I90" s="3"/>
      <c r="J90" s="3"/>
      <c r="K90" s="3"/>
      <c r="L90" s="4"/>
      <c r="M90" s="3"/>
      <c r="N90" s="3"/>
      <c r="O90" s="3"/>
      <c r="P90" s="3"/>
    </row>
    <row r="91" spans="1:16">
      <c r="A91" s="1" t="s">
        <v>83</v>
      </c>
      <c r="B91" s="2" t="s">
        <v>19</v>
      </c>
      <c r="C91" s="84">
        <v>0.02</v>
      </c>
      <c r="D91" s="6">
        <v>2E-3</v>
      </c>
      <c r="E91" s="3"/>
      <c r="F91" s="3"/>
      <c r="G91" s="3"/>
      <c r="H91" s="3"/>
      <c r="I91" s="3"/>
      <c r="J91" s="3"/>
      <c r="K91" s="3"/>
      <c r="L91" s="4"/>
      <c r="M91" s="3"/>
      <c r="N91" s="3"/>
      <c r="O91" s="3"/>
      <c r="P91" s="3"/>
    </row>
    <row r="92" spans="1:16">
      <c r="A92" s="1" t="s">
        <v>84</v>
      </c>
      <c r="B92" s="2" t="s">
        <v>20</v>
      </c>
      <c r="C92" s="84">
        <v>0.06</v>
      </c>
      <c r="D92" s="6">
        <v>1E-3</v>
      </c>
      <c r="E92" s="3"/>
      <c r="F92" s="3"/>
      <c r="G92" s="3"/>
      <c r="H92" s="3"/>
      <c r="I92" s="3"/>
      <c r="J92" s="3"/>
      <c r="K92" s="3"/>
      <c r="L92" s="36"/>
      <c r="M92" s="3"/>
      <c r="N92" s="3"/>
      <c r="O92" s="3"/>
      <c r="P92" s="3"/>
    </row>
    <row r="93" spans="1:16">
      <c r="A93" s="1" t="s">
        <v>85</v>
      </c>
      <c r="B93" s="2" t="s">
        <v>21</v>
      </c>
      <c r="C93" s="84">
        <v>0.03</v>
      </c>
      <c r="D93" s="6">
        <v>3.0000000000000001E-3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>
      <c r="A94" s="1" t="s">
        <v>86</v>
      </c>
      <c r="B94" s="2" t="s">
        <v>56</v>
      </c>
      <c r="C94" s="85">
        <v>0.1</v>
      </c>
      <c r="D94" s="6">
        <v>1E-3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>
      <c r="A95" s="1" t="s">
        <v>87</v>
      </c>
      <c r="B95" s="2" t="s">
        <v>22</v>
      </c>
      <c r="C95" s="84">
        <v>0.01</v>
      </c>
      <c r="D95" s="6">
        <v>1E-3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>
      <c r="A96" s="1" t="s">
        <v>88</v>
      </c>
      <c r="B96" s="2" t="s">
        <v>23</v>
      </c>
      <c r="C96" s="85">
        <v>0.1</v>
      </c>
      <c r="D96" s="6">
        <v>1E-3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>
      <c r="A97" s="1" t="s">
        <v>89</v>
      </c>
      <c r="B97" s="2" t="s">
        <v>24</v>
      </c>
      <c r="C97" s="84">
        <v>0.03</v>
      </c>
      <c r="D97" s="6">
        <v>3.0000000000000001E-3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1" t="s">
        <v>90</v>
      </c>
      <c r="B98" s="2" t="s">
        <v>57</v>
      </c>
      <c r="C98" s="84">
        <v>0.03</v>
      </c>
      <c r="D98" s="6">
        <v>1E-3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>
      <c r="A99" s="1" t="s">
        <v>91</v>
      </c>
      <c r="B99" s="2" t="s">
        <v>58</v>
      </c>
      <c r="C99" s="84">
        <v>0.09</v>
      </c>
      <c r="D99" s="6">
        <v>1E-3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1" t="s">
        <v>92</v>
      </c>
      <c r="B100" s="2" t="s">
        <v>25</v>
      </c>
      <c r="C100" s="84">
        <v>0.08</v>
      </c>
      <c r="D100" s="6">
        <v>8.0000000000000002E-3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41" t="s">
        <v>93</v>
      </c>
      <c r="B101" s="42" t="s">
        <v>26</v>
      </c>
      <c r="C101" s="85">
        <v>1</v>
      </c>
      <c r="D101" s="6">
        <v>0.01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41" t="s">
        <v>94</v>
      </c>
      <c r="B102" s="42" t="s">
        <v>27</v>
      </c>
      <c r="C102" s="85">
        <v>0.2</v>
      </c>
      <c r="D102" s="6">
        <v>0.02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>
      <c r="A103" s="41" t="s">
        <v>95</v>
      </c>
      <c r="B103" s="42" t="s">
        <v>28</v>
      </c>
      <c r="C103" s="85">
        <v>0.3</v>
      </c>
      <c r="D103" s="6">
        <v>0.03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41" t="s">
        <v>96</v>
      </c>
      <c r="B104" s="42" t="s">
        <v>29</v>
      </c>
      <c r="C104" s="85">
        <v>1</v>
      </c>
      <c r="D104" s="6">
        <v>0.01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41" t="s">
        <v>97</v>
      </c>
      <c r="B105" s="42" t="s">
        <v>30</v>
      </c>
      <c r="C105" s="81">
        <v>200</v>
      </c>
      <c r="D105" s="6">
        <v>0.1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41" t="s">
        <v>98</v>
      </c>
      <c r="B106" s="42" t="s">
        <v>31</v>
      </c>
      <c r="C106" s="84">
        <v>0.05</v>
      </c>
      <c r="D106" s="6">
        <v>5.0000000000000001E-3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41" t="s">
        <v>99</v>
      </c>
      <c r="B107" s="42" t="s">
        <v>32</v>
      </c>
      <c r="C107" s="81">
        <v>200</v>
      </c>
      <c r="D107" s="6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41" t="s">
        <v>100</v>
      </c>
      <c r="B108" s="42" t="s">
        <v>33</v>
      </c>
      <c r="C108" s="81">
        <v>300</v>
      </c>
      <c r="D108" s="6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41" t="s">
        <v>101</v>
      </c>
      <c r="B109" s="42" t="s">
        <v>34</v>
      </c>
      <c r="C109" s="81">
        <v>500</v>
      </c>
      <c r="D109" s="6">
        <v>20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41" t="s">
        <v>102</v>
      </c>
      <c r="B110" s="42" t="s">
        <v>35</v>
      </c>
      <c r="C110" s="85">
        <v>0.2</v>
      </c>
      <c r="D110" s="6">
        <v>0.02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>
      <c r="A111" s="41" t="s">
        <v>103</v>
      </c>
      <c r="B111" s="42" t="s">
        <v>59</v>
      </c>
      <c r="C111" s="86">
        <v>1.0000000000000001E-5</v>
      </c>
      <c r="D111" s="6">
        <v>9.9999999999999995E-7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41" t="s">
        <v>104</v>
      </c>
      <c r="B112" s="42" t="s">
        <v>36</v>
      </c>
      <c r="C112" s="86">
        <v>1.0000000000000001E-5</v>
      </c>
      <c r="D112" s="6">
        <v>9.9999999999999995E-7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78">
      <c r="A113" s="41" t="s">
        <v>105</v>
      </c>
      <c r="B113" s="42" t="s">
        <v>37</v>
      </c>
      <c r="C113" s="84">
        <v>0.02</v>
      </c>
      <c r="D113" s="6">
        <v>2E-3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78">
      <c r="A114" s="41" t="s">
        <v>106</v>
      </c>
      <c r="B114" s="42" t="s">
        <v>38</v>
      </c>
      <c r="C114" s="82">
        <v>5.0000000000000001E-3</v>
      </c>
      <c r="D114" s="6">
        <v>5.0000000000000001E-4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78">
      <c r="A115" s="41" t="s">
        <v>107</v>
      </c>
      <c r="B115" s="42" t="s">
        <v>39</v>
      </c>
      <c r="C115" s="81">
        <v>3</v>
      </c>
      <c r="D115" s="6">
        <v>0.3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78">
      <c r="A116" s="41" t="s">
        <v>108</v>
      </c>
      <c r="B116" s="42" t="s">
        <v>40</v>
      </c>
      <c r="C116" s="3" t="s">
        <v>113</v>
      </c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78">
      <c r="A117" s="1" t="s">
        <v>109</v>
      </c>
      <c r="B117" s="2" t="s">
        <v>41</v>
      </c>
      <c r="C117" s="3" t="s">
        <v>42</v>
      </c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78">
      <c r="A118" s="41" t="s">
        <v>110</v>
      </c>
      <c r="B118" s="42" t="s">
        <v>43</v>
      </c>
      <c r="C118" s="3" t="s">
        <v>42</v>
      </c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78">
      <c r="A119" s="41" t="s">
        <v>111</v>
      </c>
      <c r="B119" s="42" t="s">
        <v>44</v>
      </c>
      <c r="C119" s="3" t="s">
        <v>114</v>
      </c>
      <c r="D119" s="6">
        <v>0.5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78">
      <c r="A120" s="41" t="s">
        <v>112</v>
      </c>
      <c r="B120" s="42" t="s">
        <v>45</v>
      </c>
      <c r="C120" s="3" t="s">
        <v>115</v>
      </c>
      <c r="D120" s="6">
        <v>0.1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78">
      <c r="A121" s="1"/>
      <c r="B121" s="2" t="s">
        <v>61</v>
      </c>
      <c r="C121" s="2"/>
      <c r="D121" s="6"/>
      <c r="E121" s="3"/>
      <c r="F121" s="3"/>
      <c r="G121" s="2"/>
      <c r="H121" s="2"/>
      <c r="I121" s="3"/>
      <c r="J121" s="3"/>
      <c r="K121" s="2"/>
      <c r="L121" s="2"/>
      <c r="M121" s="2"/>
      <c r="N121" s="2"/>
      <c r="O121" s="2"/>
      <c r="P121" s="2"/>
    </row>
    <row r="122" spans="1:78">
      <c r="A122" s="32"/>
      <c r="B122" s="33"/>
      <c r="C122" s="33"/>
      <c r="D122" s="34"/>
      <c r="E122" s="35"/>
      <c r="F122" s="35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78">
      <c r="A123" s="1"/>
      <c r="B123" s="2" t="s">
        <v>219</v>
      </c>
      <c r="C123" s="4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78">
      <c r="A124" s="1"/>
      <c r="B124" s="2" t="s">
        <v>220</v>
      </c>
      <c r="C124" s="4"/>
      <c r="D124" s="6"/>
      <c r="E124" s="7"/>
      <c r="F124" s="7"/>
      <c r="G124" s="4"/>
      <c r="H124" s="4"/>
      <c r="I124" s="4"/>
      <c r="J124" s="4"/>
      <c r="K124" s="4"/>
      <c r="L124" s="4"/>
      <c r="M124" s="4"/>
      <c r="N124" s="4"/>
      <c r="O124" s="4"/>
      <c r="P124" s="4"/>
      <c r="BZ124" s="5">
        <v>0</v>
      </c>
    </row>
    <row r="125" spans="1:78">
      <c r="A125" s="1"/>
      <c r="B125" s="2" t="s">
        <v>192</v>
      </c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78">
      <c r="A126" s="1"/>
      <c r="B126" s="2" t="s">
        <v>194</v>
      </c>
      <c r="C126" s="4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78">
      <c r="A127" s="1"/>
      <c r="B127" s="2" t="s">
        <v>227</v>
      </c>
      <c r="C127" s="4" t="s">
        <v>226</v>
      </c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78">
      <c r="A128" s="32"/>
      <c r="B128" s="33"/>
      <c r="C128" s="36"/>
      <c r="D128" s="34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>
      <c r="A129" s="7"/>
      <c r="B129" s="51" t="s">
        <v>138</v>
      </c>
      <c r="C129" s="7"/>
      <c r="E129" s="31"/>
      <c r="F129" s="31"/>
      <c r="G129" s="74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1:16">
      <c r="A130" s="1"/>
      <c r="B130" s="21" t="s">
        <v>48</v>
      </c>
      <c r="C130" s="22" t="s">
        <v>217</v>
      </c>
      <c r="D130" s="49" t="s">
        <v>161</v>
      </c>
      <c r="E130" s="22"/>
      <c r="F130" s="22"/>
      <c r="G130" s="22"/>
      <c r="H130" s="60"/>
      <c r="I130" s="60"/>
      <c r="J130" s="22"/>
      <c r="K130" s="22"/>
      <c r="L130" s="22"/>
      <c r="M130" s="22"/>
      <c r="N130" s="22"/>
      <c r="O130" s="22"/>
      <c r="P130" s="22"/>
    </row>
    <row r="131" spans="1:16">
      <c r="A131" s="1"/>
      <c r="B131" s="15" t="s">
        <v>50</v>
      </c>
      <c r="C131" s="16" t="s">
        <v>51</v>
      </c>
      <c r="D131" s="17"/>
      <c r="E131" s="27"/>
      <c r="F131" s="27"/>
      <c r="G131" s="27"/>
      <c r="H131" s="55"/>
      <c r="I131" s="27"/>
      <c r="J131" s="27"/>
      <c r="K131" s="27"/>
      <c r="L131" s="27"/>
      <c r="M131" s="27"/>
      <c r="N131" s="27"/>
      <c r="O131" s="27"/>
      <c r="P131" s="27"/>
    </row>
    <row r="132" spans="1:16">
      <c r="A132" s="1"/>
      <c r="B132" s="18" t="s">
        <v>52</v>
      </c>
      <c r="C132" s="19" t="s">
        <v>51</v>
      </c>
      <c r="D132" s="20"/>
      <c r="E132" s="29"/>
      <c r="F132" s="29"/>
      <c r="G132" s="29"/>
      <c r="H132" s="56"/>
      <c r="I132" s="29"/>
      <c r="J132" s="29"/>
      <c r="K132" s="29"/>
      <c r="L132" s="29"/>
      <c r="M132" s="29"/>
      <c r="N132" s="29"/>
      <c r="O132" s="29"/>
      <c r="P132" s="29"/>
    </row>
    <row r="133" spans="1:16">
      <c r="A133" s="1"/>
      <c r="B133" s="6" t="s">
        <v>137</v>
      </c>
      <c r="C133" s="6"/>
      <c r="D133" s="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</sheetData>
  <mergeCells count="2">
    <mergeCell ref="A2:A3"/>
    <mergeCell ref="A68:A69"/>
  </mergeCells>
  <phoneticPr fontId="1"/>
  <dataValidations count="1">
    <dataValidation imeMode="off" allowBlank="1" showInputMessage="1" showErrorMessage="1" sqref="P61 J105 F51:F53 P55:P56 F63:G65 I131:I132 F59:G61 P57:P60 E99:F123 J116:J119 G33:G58 I64:I65 J107:J109 E130:G132 J130:P132 F55:F58 L51:P53 E33:E61 H33:H61 I51:I53 J63:P65 L86:L92 L82:L84 J33:K61 I55:I61 I117:I119 L55:O61 K99:P126 I121:J126 G99:H126 E125:F126 E128:P128 E127:P127" xr:uid="{00000000-0002-0000-0300-000000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6" fitToHeight="2" orientation="landscape" r:id="rId1"/>
  <rowBreaks count="1" manualBreakCount="1">
    <brk id="66" max="15" man="1"/>
  </rowBreaks>
  <ignoredErrors>
    <ignoredError sqref="A4:A10 A14:A120 A11:B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P133"/>
  <sheetViews>
    <sheetView view="pageBreakPreview" zoomScale="70" zoomScaleNormal="100" zoomScaleSheetLayoutView="70" workbookViewId="0">
      <pane xSplit="3" ySplit="3" topLeftCell="E109" activePane="bottomRight" state="frozen"/>
      <selection pane="topRight" activeCell="D1" sqref="D1"/>
      <selection pane="bottomLeft" activeCell="A4" sqref="A4"/>
      <selection pane="bottomRight" activeCell="I130" sqref="I130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6" width="9.5" style="5" customWidth="1"/>
    <col min="7" max="7" width="9.5" style="73" customWidth="1"/>
    <col min="8" max="16" width="9.5" style="5" customWidth="1"/>
    <col min="17" max="16384" width="9" style="5"/>
  </cols>
  <sheetData>
    <row r="1" spans="1:16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4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</row>
    <row r="2" spans="1:16" ht="13.15" customHeight="1">
      <c r="A2" s="87" t="s">
        <v>143</v>
      </c>
      <c r="B2" s="7" t="s">
        <v>149</v>
      </c>
      <c r="C2" s="7"/>
      <c r="D2" s="7" t="s">
        <v>139</v>
      </c>
      <c r="E2" s="7">
        <f>SUBTOTAL(3,E4:E54)</f>
        <v>9</v>
      </c>
      <c r="F2" s="7">
        <f t="shared" ref="F2:O2" si="0">SUBTOTAL(3,F4:F54)</f>
        <v>0</v>
      </c>
      <c r="G2" s="4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>SUBTOTAL(3,M4:M54)</f>
        <v>0</v>
      </c>
      <c r="N2" s="7">
        <f t="shared" si="0"/>
        <v>0</v>
      </c>
      <c r="O2" s="7">
        <f t="shared" si="0"/>
        <v>0</v>
      </c>
      <c r="P2" s="7">
        <f>SUBTOTAL(3,P4:P54)</f>
        <v>0</v>
      </c>
    </row>
    <row r="3" spans="1:16">
      <c r="A3" s="88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4" t="s">
        <v>119</v>
      </c>
      <c r="H3" s="7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7" t="s">
        <v>125</v>
      </c>
      <c r="N3" s="7" t="s">
        <v>126</v>
      </c>
      <c r="O3" s="7" t="s">
        <v>127</v>
      </c>
      <c r="P3" s="7" t="s">
        <v>128</v>
      </c>
    </row>
    <row r="4" spans="1:16">
      <c r="A4" s="39" t="s">
        <v>62</v>
      </c>
      <c r="B4" s="40" t="s">
        <v>0</v>
      </c>
      <c r="C4" s="80">
        <v>100</v>
      </c>
      <c r="D4" s="6">
        <v>0</v>
      </c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9" t="s">
        <v>63</v>
      </c>
      <c r="B5" s="40" t="s">
        <v>1</v>
      </c>
      <c r="C5" s="3" t="s">
        <v>2</v>
      </c>
      <c r="D5" s="6"/>
      <c r="E5" s="3" t="s">
        <v>202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1" t="s">
        <v>64</v>
      </c>
      <c r="B6" s="2" t="s">
        <v>3</v>
      </c>
      <c r="C6" s="82">
        <v>3.0000000000000001E-3</v>
      </c>
      <c r="D6" s="6">
        <v>2.9999999999999997E-4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65</v>
      </c>
      <c r="B7" s="2" t="s">
        <v>4</v>
      </c>
      <c r="C7" s="83">
        <v>5.0000000000000001E-4</v>
      </c>
      <c r="D7" s="6">
        <v>5.0000000000000002E-5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" t="s">
        <v>66</v>
      </c>
      <c r="B8" s="2" t="s">
        <v>5</v>
      </c>
      <c r="C8" s="84">
        <v>0.01</v>
      </c>
      <c r="D8" s="6">
        <v>1E-3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1" t="s">
        <v>67</v>
      </c>
      <c r="B9" s="2" t="s">
        <v>6</v>
      </c>
      <c r="C9" s="84">
        <v>0.01</v>
      </c>
      <c r="D9" s="6">
        <v>1E-3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1" t="s">
        <v>68</v>
      </c>
      <c r="B10" s="2" t="s">
        <v>7</v>
      </c>
      <c r="C10" s="84">
        <v>0.01</v>
      </c>
      <c r="D10" s="6">
        <v>1E-3</v>
      </c>
      <c r="E10" s="3"/>
      <c r="F10" s="3"/>
      <c r="G10" s="3"/>
      <c r="H10" s="3"/>
      <c r="I10" s="3"/>
      <c r="J10" s="3"/>
      <c r="K10" s="3"/>
      <c r="L10" s="3"/>
      <c r="M10" s="53"/>
      <c r="N10" s="53"/>
      <c r="O10" s="53"/>
      <c r="P10" s="53"/>
    </row>
    <row r="11" spans="1:16">
      <c r="A11" s="1" t="s">
        <v>69</v>
      </c>
      <c r="B11" s="2" t="s">
        <v>8</v>
      </c>
      <c r="C11" s="84">
        <v>0.05</v>
      </c>
      <c r="D11" s="6">
        <v>5.0000000000000001E-3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1" t="s">
        <v>70</v>
      </c>
      <c r="B12" s="2" t="s">
        <v>9</v>
      </c>
      <c r="C12" s="84">
        <v>0.04</v>
      </c>
      <c r="D12" s="6">
        <v>4.0000000000000001E-3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39" t="s">
        <v>71</v>
      </c>
      <c r="B13" s="40" t="s">
        <v>10</v>
      </c>
      <c r="C13" s="84">
        <v>0.01</v>
      </c>
      <c r="D13" s="6">
        <v>1E-3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1" t="s">
        <v>72</v>
      </c>
      <c r="B14" s="2" t="s">
        <v>11</v>
      </c>
      <c r="C14" s="81">
        <v>10</v>
      </c>
      <c r="D14" s="6">
        <v>0.02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1" t="s">
        <v>73</v>
      </c>
      <c r="B15" s="2" t="s">
        <v>12</v>
      </c>
      <c r="C15" s="85">
        <v>0.8</v>
      </c>
      <c r="D15" s="6">
        <v>0.08</v>
      </c>
      <c r="E15" s="25"/>
      <c r="F15" s="3"/>
      <c r="G15" s="25"/>
      <c r="H15" s="25"/>
      <c r="I15" s="3"/>
      <c r="J15" s="25"/>
      <c r="K15" s="25"/>
      <c r="L15" s="3"/>
      <c r="M15" s="3"/>
      <c r="N15" s="3"/>
      <c r="O15" s="3"/>
      <c r="P15" s="3"/>
    </row>
    <row r="16" spans="1:16">
      <c r="A16" s="1" t="s">
        <v>74</v>
      </c>
      <c r="B16" s="2" t="s">
        <v>13</v>
      </c>
      <c r="C16" s="85">
        <v>1</v>
      </c>
      <c r="D16" s="6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1" t="s">
        <v>75</v>
      </c>
      <c r="B17" s="2" t="s">
        <v>14</v>
      </c>
      <c r="C17" s="82">
        <v>2E-3</v>
      </c>
      <c r="D17" s="6">
        <v>2.0000000000000001E-4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1" t="s">
        <v>76</v>
      </c>
      <c r="B18" s="2" t="s">
        <v>15</v>
      </c>
      <c r="C18" s="84">
        <v>0.05</v>
      </c>
      <c r="D18" s="6">
        <v>5.0000000000000001E-3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" t="s">
        <v>77</v>
      </c>
      <c r="B19" s="2" t="s">
        <v>16</v>
      </c>
      <c r="C19" s="84">
        <v>0.04</v>
      </c>
      <c r="D19" s="6">
        <v>4.0000000000000001E-3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" t="s">
        <v>78</v>
      </c>
      <c r="B20" s="2" t="s">
        <v>17</v>
      </c>
      <c r="C20" s="84">
        <v>0.02</v>
      </c>
      <c r="D20" s="6">
        <v>2E-3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" t="s">
        <v>79</v>
      </c>
      <c r="B21" s="2" t="s">
        <v>53</v>
      </c>
      <c r="C21" s="84">
        <v>0.01</v>
      </c>
      <c r="D21" s="6">
        <v>1E-3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" t="s">
        <v>80</v>
      </c>
      <c r="B22" s="2" t="s">
        <v>54</v>
      </c>
      <c r="C22" s="84">
        <v>0.01</v>
      </c>
      <c r="D22" s="6">
        <v>1E-3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" t="s">
        <v>81</v>
      </c>
      <c r="B23" s="2" t="s">
        <v>55</v>
      </c>
      <c r="C23" s="84">
        <v>0.01</v>
      </c>
      <c r="D23" s="6">
        <v>1E-3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39" t="s">
        <v>82</v>
      </c>
      <c r="B24" s="40" t="s">
        <v>18</v>
      </c>
      <c r="C24" s="85">
        <v>0.6</v>
      </c>
      <c r="D24" s="6">
        <v>0.06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39" t="s">
        <v>83</v>
      </c>
      <c r="B25" s="40" t="s">
        <v>19</v>
      </c>
      <c r="C25" s="84">
        <v>0.02</v>
      </c>
      <c r="D25" s="6">
        <v>2E-3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39" t="s">
        <v>84</v>
      </c>
      <c r="B26" s="40" t="s">
        <v>20</v>
      </c>
      <c r="C26" s="84">
        <v>0.06</v>
      </c>
      <c r="D26" s="6">
        <v>1E-3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39" t="s">
        <v>85</v>
      </c>
      <c r="B27" s="40" t="s">
        <v>21</v>
      </c>
      <c r="C27" s="84">
        <v>0.03</v>
      </c>
      <c r="D27" s="6">
        <v>3.0000000000000001E-3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9" t="s">
        <v>86</v>
      </c>
      <c r="B28" s="40" t="s">
        <v>56</v>
      </c>
      <c r="C28" s="85">
        <v>0.1</v>
      </c>
      <c r="D28" s="6">
        <v>1E-3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9" t="s">
        <v>87</v>
      </c>
      <c r="B29" s="40" t="s">
        <v>22</v>
      </c>
      <c r="C29" s="84">
        <v>0.01</v>
      </c>
      <c r="D29" s="6">
        <v>1E-3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39" t="s">
        <v>88</v>
      </c>
      <c r="B30" s="40" t="s">
        <v>23</v>
      </c>
      <c r="C30" s="85">
        <v>0.1</v>
      </c>
      <c r="D30" s="6">
        <v>1E-3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39" t="s">
        <v>89</v>
      </c>
      <c r="B31" s="40" t="s">
        <v>24</v>
      </c>
      <c r="C31" s="84">
        <v>0.03</v>
      </c>
      <c r="D31" s="6">
        <v>3.0000000000000001E-3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39" t="s">
        <v>90</v>
      </c>
      <c r="B32" s="40" t="s">
        <v>57</v>
      </c>
      <c r="C32" s="84">
        <v>0.03</v>
      </c>
      <c r="D32" s="6">
        <v>1E-3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39" t="s">
        <v>91</v>
      </c>
      <c r="B33" s="40" t="s">
        <v>58</v>
      </c>
      <c r="C33" s="84">
        <v>0.09</v>
      </c>
      <c r="D33" s="6">
        <v>1E-3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9" t="s">
        <v>92</v>
      </c>
      <c r="B34" s="40" t="s">
        <v>25</v>
      </c>
      <c r="C34" s="84">
        <v>0.08</v>
      </c>
      <c r="D34" s="6">
        <v>8.0000000000000002E-3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1" t="s">
        <v>93</v>
      </c>
      <c r="B35" s="2" t="s">
        <v>26</v>
      </c>
      <c r="C35" s="85">
        <v>1</v>
      </c>
      <c r="D35" s="6">
        <v>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1" t="s">
        <v>94</v>
      </c>
      <c r="B36" s="2" t="s">
        <v>27</v>
      </c>
      <c r="C36" s="85">
        <v>0.2</v>
      </c>
      <c r="D36" s="6">
        <v>0.02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1" t="s">
        <v>95</v>
      </c>
      <c r="B37" s="2" t="s">
        <v>28</v>
      </c>
      <c r="C37" s="85">
        <v>0.3</v>
      </c>
      <c r="D37" s="6">
        <v>0.03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1" t="s">
        <v>96</v>
      </c>
      <c r="B38" s="2" t="s">
        <v>29</v>
      </c>
      <c r="C38" s="85">
        <v>1</v>
      </c>
      <c r="D38" s="6">
        <v>0.01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1" t="s">
        <v>189</v>
      </c>
      <c r="B39" s="2" t="s">
        <v>30</v>
      </c>
      <c r="C39" s="81">
        <v>200</v>
      </c>
      <c r="D39" s="6">
        <v>0.1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1" t="s">
        <v>98</v>
      </c>
      <c r="B40" s="2" t="s">
        <v>31</v>
      </c>
      <c r="C40" s="84">
        <v>0.05</v>
      </c>
      <c r="D40" s="6">
        <v>5.0000000000000001E-3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9" t="s">
        <v>99</v>
      </c>
      <c r="B41" s="40" t="s">
        <v>32</v>
      </c>
      <c r="C41" s="81">
        <v>200</v>
      </c>
      <c r="D41" s="6">
        <v>1</v>
      </c>
      <c r="E41" s="30">
        <v>2.9</v>
      </c>
      <c r="F41" s="3"/>
      <c r="G41" s="30"/>
      <c r="H41" s="30"/>
      <c r="I41" s="3"/>
      <c r="J41" s="30"/>
      <c r="K41" s="30"/>
      <c r="L41" s="3"/>
      <c r="M41" s="3"/>
      <c r="N41" s="3"/>
      <c r="O41" s="3"/>
      <c r="P41" s="3"/>
    </row>
    <row r="42" spans="1:16">
      <c r="A42" s="1" t="s">
        <v>100</v>
      </c>
      <c r="B42" s="2" t="s">
        <v>33</v>
      </c>
      <c r="C42" s="81">
        <v>300</v>
      </c>
      <c r="D42" s="6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1" t="s">
        <v>101</v>
      </c>
      <c r="B43" s="2" t="s">
        <v>34</v>
      </c>
      <c r="C43" s="81">
        <v>500</v>
      </c>
      <c r="D43" s="6">
        <v>20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1" t="s">
        <v>102</v>
      </c>
      <c r="B44" s="2" t="s">
        <v>35</v>
      </c>
      <c r="C44" s="85">
        <v>0.2</v>
      </c>
      <c r="D44" s="6">
        <v>0.02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1" t="s">
        <v>103</v>
      </c>
      <c r="B45" s="2" t="s">
        <v>59</v>
      </c>
      <c r="C45" s="86">
        <v>1.0000000000000001E-5</v>
      </c>
      <c r="D45" s="6">
        <v>9.9999999999999995E-7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1" t="s">
        <v>104</v>
      </c>
      <c r="B46" s="2" t="s">
        <v>36</v>
      </c>
      <c r="C46" s="86">
        <v>1.0000000000000001E-5</v>
      </c>
      <c r="D46" s="6">
        <v>9.9999999999999995E-7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1" t="s">
        <v>105</v>
      </c>
      <c r="B47" s="2" t="s">
        <v>37</v>
      </c>
      <c r="C47" s="84">
        <v>0.02</v>
      </c>
      <c r="D47" s="6">
        <v>2E-3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1" t="s">
        <v>106</v>
      </c>
      <c r="B48" s="2" t="s">
        <v>38</v>
      </c>
      <c r="C48" s="82">
        <v>5.0000000000000001E-3</v>
      </c>
      <c r="D48" s="6">
        <v>5.0000000000000001E-4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9" t="s">
        <v>107</v>
      </c>
      <c r="B49" s="40" t="s">
        <v>39</v>
      </c>
      <c r="C49" s="81">
        <v>3</v>
      </c>
      <c r="D49" s="6">
        <v>0.3</v>
      </c>
      <c r="E49" s="3" t="s">
        <v>223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9" t="s">
        <v>108</v>
      </c>
      <c r="B50" s="40" t="s">
        <v>40</v>
      </c>
      <c r="C50" s="3" t="s">
        <v>113</v>
      </c>
      <c r="D50" s="6"/>
      <c r="E50" s="3">
        <v>6.5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9" t="s">
        <v>109</v>
      </c>
      <c r="B51" s="40" t="s">
        <v>41</v>
      </c>
      <c r="C51" s="3" t="s">
        <v>42</v>
      </c>
      <c r="D51" s="6"/>
      <c r="E51" s="3" t="s">
        <v>221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9" t="s">
        <v>110</v>
      </c>
      <c r="B52" s="40" t="s">
        <v>43</v>
      </c>
      <c r="C52" s="3" t="s">
        <v>42</v>
      </c>
      <c r="D52" s="6"/>
      <c r="E52" s="3" t="s">
        <v>221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9" t="s">
        <v>111</v>
      </c>
      <c r="B53" s="40" t="s">
        <v>44</v>
      </c>
      <c r="C53" s="3" t="s">
        <v>114</v>
      </c>
      <c r="D53" s="6">
        <v>0.5</v>
      </c>
      <c r="E53" s="3" t="s">
        <v>203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9" t="s">
        <v>112</v>
      </c>
      <c r="B54" s="40" t="s">
        <v>45</v>
      </c>
      <c r="C54" s="3" t="s">
        <v>115</v>
      </c>
      <c r="D54" s="6">
        <v>0.1</v>
      </c>
      <c r="E54" s="3" t="s">
        <v>171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1"/>
      <c r="B55" s="2" t="s">
        <v>61</v>
      </c>
      <c r="C55" s="2"/>
      <c r="D55" s="6"/>
      <c r="E55" s="3" t="s">
        <v>222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2"/>
      <c r="B56" s="33"/>
      <c r="C56" s="33"/>
      <c r="D56" s="34"/>
      <c r="E56" s="35"/>
      <c r="F56" s="35"/>
      <c r="G56" s="35"/>
      <c r="H56" s="33"/>
      <c r="I56" s="33"/>
      <c r="J56" s="33"/>
      <c r="K56" s="33"/>
      <c r="L56" s="35"/>
      <c r="M56" s="33"/>
      <c r="N56" s="33"/>
      <c r="O56" s="33"/>
      <c r="P56" s="33"/>
    </row>
    <row r="57" spans="1:16">
      <c r="A57" s="1"/>
      <c r="B57" s="2" t="s">
        <v>219</v>
      </c>
      <c r="C57" s="4"/>
      <c r="D57" s="6" t="s">
        <v>186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1"/>
      <c r="B58" s="2" t="s">
        <v>220</v>
      </c>
      <c r="C58" s="4"/>
      <c r="D58" s="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1"/>
      <c r="B59" s="2" t="s">
        <v>192</v>
      </c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/>
      <c r="B60" s="2" t="s">
        <v>193</v>
      </c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</row>
    <row r="61" spans="1:16">
      <c r="A61" s="32"/>
      <c r="B61" s="33"/>
      <c r="C61" s="36"/>
      <c r="D61" s="3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A62" s="7"/>
      <c r="B62" s="51" t="s">
        <v>138</v>
      </c>
      <c r="C62" s="7"/>
      <c r="E62" s="31">
        <f>IF(八幡沢・第６!E64=0,"",八幡沢・第６!E64)</f>
        <v>45398</v>
      </c>
      <c r="F62" s="31" t="str">
        <f>IF(八幡沢・第６!F64=0,"",八幡沢・第６!F64)</f>
        <v/>
      </c>
      <c r="G62" s="31" t="str">
        <f>IF(八幡沢・第６!G64=0,"",八幡沢・第６!G64)</f>
        <v/>
      </c>
      <c r="H62" s="31" t="str">
        <f>IF(八幡沢・第６!H64=0,"",八幡沢・第６!H64)</f>
        <v/>
      </c>
      <c r="I62" s="31" t="str">
        <f>IF(八幡沢・第６!I64=0,"",八幡沢・第６!I64)</f>
        <v/>
      </c>
      <c r="J62" s="31" t="str">
        <f>IF(八幡沢・第６!J64=0,"",八幡沢・第６!J64)</f>
        <v/>
      </c>
      <c r="K62" s="31" t="str">
        <f>IF(八幡沢・第６!K64=0,"",八幡沢・第６!K64)</f>
        <v/>
      </c>
      <c r="L62" s="31" t="str">
        <f>IF(八幡沢・第６!L64=0,"",八幡沢・第６!L64)</f>
        <v/>
      </c>
      <c r="M62" s="31" t="str">
        <f>IF(八幡沢・第６!M64=0,"",八幡沢・第６!M64)</f>
        <v/>
      </c>
      <c r="N62" s="31" t="str">
        <f>IF(八幡沢・第６!N64=0,"",八幡沢・第６!N64)</f>
        <v/>
      </c>
      <c r="O62" s="31" t="str">
        <f>IF(八幡沢・第６!O64=0,"",八幡沢・第６!O64)</f>
        <v/>
      </c>
      <c r="P62" s="31" t="str">
        <f>IF(八幡沢・第６!P64=0,"",八幡沢・第６!P64)</f>
        <v/>
      </c>
    </row>
    <row r="63" spans="1:16">
      <c r="A63" s="1"/>
      <c r="B63" s="21" t="s">
        <v>48</v>
      </c>
      <c r="C63" s="22" t="s">
        <v>217</v>
      </c>
      <c r="D63" s="49" t="s">
        <v>161</v>
      </c>
      <c r="E63" s="54">
        <v>0.5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>
      <c r="A64" s="1"/>
      <c r="B64" s="15" t="s">
        <v>50</v>
      </c>
      <c r="C64" s="16" t="s">
        <v>51</v>
      </c>
      <c r="D64" s="17"/>
      <c r="E64" s="55">
        <v>20.3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>
      <c r="A65" s="1"/>
      <c r="B65" s="18" t="s">
        <v>52</v>
      </c>
      <c r="C65" s="19" t="s">
        <v>51</v>
      </c>
      <c r="D65" s="20"/>
      <c r="E65" s="56">
        <v>14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>
      <c r="A66" s="1"/>
      <c r="B66" s="6" t="s">
        <v>137</v>
      </c>
      <c r="C66" s="6"/>
      <c r="D66" s="6"/>
      <c r="E66" s="31" t="str">
        <f>IF(八幡沢・第６!E68=0,"",八幡沢・第６!E68)</f>
        <v>曇</v>
      </c>
      <c r="F66" s="31" t="str">
        <f>IF(八幡沢・第６!F68=0,"",八幡沢・第６!F68)</f>
        <v/>
      </c>
      <c r="G66" s="31" t="str">
        <f>IF(八幡沢・第６!G68=0,"",八幡沢・第６!G68)</f>
        <v/>
      </c>
      <c r="H66" s="31" t="str">
        <f>IF(八幡沢・第６!H68=0,"",八幡沢・第６!H68)</f>
        <v/>
      </c>
      <c r="I66" s="31" t="str">
        <f>IF(八幡沢・第６!I68=0,"",八幡沢・第６!I68)</f>
        <v/>
      </c>
      <c r="J66" s="31" t="str">
        <f>IF(八幡沢・第６!J68=0,"",八幡沢・第６!J68)</f>
        <v/>
      </c>
      <c r="K66" s="31" t="str">
        <f>IF(八幡沢・第６!K68=0,"",八幡沢・第６!K68)</f>
        <v/>
      </c>
      <c r="L66" s="31" t="str">
        <f>IF(八幡沢・第６!L68=0,"",八幡沢・第６!L68)</f>
        <v/>
      </c>
      <c r="M66" s="31" t="str">
        <f>IF(八幡沢・第６!M68=0,"",八幡沢・第６!M68)</f>
        <v/>
      </c>
      <c r="N66" s="31" t="str">
        <f>IF(八幡沢・第６!N68=0,"",八幡沢・第６!N68)</f>
        <v/>
      </c>
      <c r="O66" s="31" t="str">
        <f>IF(八幡沢・第６!O68=0,"",八幡沢・第６!O68)</f>
        <v/>
      </c>
      <c r="P66" s="31" t="str">
        <f>IF(八幡沢・第６!P68=0,"",八幡沢・第６!P68)</f>
        <v/>
      </c>
    </row>
    <row r="67" spans="1:16">
      <c r="G67" s="5"/>
    </row>
    <row r="68" spans="1:16" ht="13.15" customHeight="1">
      <c r="A68" s="87" t="s">
        <v>143</v>
      </c>
      <c r="B68" s="7" t="s">
        <v>150</v>
      </c>
      <c r="C68" s="7"/>
      <c r="D68" s="7" t="s">
        <v>139</v>
      </c>
      <c r="E68" s="7">
        <f t="shared" ref="E68:P68" si="1">SUBTOTAL(3,E70:E120)</f>
        <v>0</v>
      </c>
      <c r="F68" s="7">
        <f t="shared" si="1"/>
        <v>0</v>
      </c>
      <c r="G68" s="4">
        <f t="shared" si="1"/>
        <v>0</v>
      </c>
      <c r="H68" s="7">
        <f t="shared" si="1"/>
        <v>0</v>
      </c>
      <c r="I68" s="7">
        <f t="shared" si="1"/>
        <v>0</v>
      </c>
      <c r="J68" s="7">
        <f t="shared" si="1"/>
        <v>0</v>
      </c>
      <c r="K68" s="7">
        <f t="shared" si="1"/>
        <v>0</v>
      </c>
      <c r="L68" s="7">
        <f t="shared" si="1"/>
        <v>0</v>
      </c>
      <c r="M68" s="7">
        <f t="shared" si="1"/>
        <v>0</v>
      </c>
      <c r="N68" s="7">
        <f t="shared" si="1"/>
        <v>0</v>
      </c>
      <c r="O68" s="7">
        <f t="shared" si="1"/>
        <v>0</v>
      </c>
      <c r="P68" s="7">
        <f t="shared" si="1"/>
        <v>0</v>
      </c>
    </row>
    <row r="69" spans="1:16">
      <c r="A69" s="88"/>
      <c r="B69" s="7" t="s">
        <v>131</v>
      </c>
      <c r="C69" s="7" t="s">
        <v>132</v>
      </c>
      <c r="D69" s="7" t="s">
        <v>133</v>
      </c>
      <c r="E69" s="7" t="s">
        <v>117</v>
      </c>
      <c r="F69" s="7" t="s">
        <v>118</v>
      </c>
      <c r="G69" s="4" t="s">
        <v>119</v>
      </c>
      <c r="H69" s="7" t="s">
        <v>120</v>
      </c>
      <c r="I69" s="7" t="s">
        <v>121</v>
      </c>
      <c r="J69" s="7" t="s">
        <v>122</v>
      </c>
      <c r="K69" s="7" t="s">
        <v>123</v>
      </c>
      <c r="L69" s="7" t="s">
        <v>124</v>
      </c>
      <c r="M69" s="7" t="s">
        <v>125</v>
      </c>
      <c r="N69" s="7" t="s">
        <v>126</v>
      </c>
      <c r="O69" s="7" t="s">
        <v>127</v>
      </c>
      <c r="P69" s="3" t="s">
        <v>188</v>
      </c>
    </row>
    <row r="70" spans="1:16">
      <c r="A70" s="41" t="s">
        <v>62</v>
      </c>
      <c r="B70" s="42" t="s">
        <v>0</v>
      </c>
      <c r="C70" s="80">
        <v>100</v>
      </c>
      <c r="D70" s="6"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41" t="s">
        <v>63</v>
      </c>
      <c r="B71" s="42" t="s">
        <v>1</v>
      </c>
      <c r="C71" s="3" t="s">
        <v>2</v>
      </c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41" t="s">
        <v>64</v>
      </c>
      <c r="B72" s="42" t="s">
        <v>3</v>
      </c>
      <c r="C72" s="82">
        <v>3.0000000000000001E-3</v>
      </c>
      <c r="D72" s="6">
        <v>2.9999999999999997E-4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41" t="s">
        <v>65</v>
      </c>
      <c r="B73" s="42" t="s">
        <v>4</v>
      </c>
      <c r="C73" s="83">
        <v>5.0000000000000001E-4</v>
      </c>
      <c r="D73" s="6">
        <v>5.0000000000000002E-5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41" t="s">
        <v>66</v>
      </c>
      <c r="B74" s="42" t="s">
        <v>5</v>
      </c>
      <c r="C74" s="84">
        <v>0.01</v>
      </c>
      <c r="D74" s="6">
        <v>1E-3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41" t="s">
        <v>67</v>
      </c>
      <c r="B75" s="42" t="s">
        <v>6</v>
      </c>
      <c r="C75" s="84">
        <v>0.01</v>
      </c>
      <c r="D75" s="6">
        <v>1E-3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41" t="s">
        <v>68</v>
      </c>
      <c r="B76" s="42" t="s">
        <v>7</v>
      </c>
      <c r="C76" s="84">
        <v>0.01</v>
      </c>
      <c r="D76" s="6">
        <v>1E-3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41" t="s">
        <v>69</v>
      </c>
      <c r="B77" s="42" t="s">
        <v>8</v>
      </c>
      <c r="C77" s="84">
        <v>0.05</v>
      </c>
      <c r="D77" s="6">
        <v>5.0000000000000001E-3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41" t="s">
        <v>70</v>
      </c>
      <c r="B78" s="42" t="s">
        <v>9</v>
      </c>
      <c r="C78" s="84">
        <v>0.04</v>
      </c>
      <c r="D78" s="6">
        <v>4.0000000000000001E-3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41" t="s">
        <v>71</v>
      </c>
      <c r="B79" s="42" t="s">
        <v>10</v>
      </c>
      <c r="C79" s="84">
        <v>0.01</v>
      </c>
      <c r="D79" s="6">
        <v>1E-3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41" t="s">
        <v>72</v>
      </c>
      <c r="B80" s="42" t="s">
        <v>11</v>
      </c>
      <c r="C80" s="81">
        <v>10</v>
      </c>
      <c r="D80" s="6">
        <v>0.02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41" t="s">
        <v>73</v>
      </c>
      <c r="B81" s="42" t="s">
        <v>12</v>
      </c>
      <c r="C81" s="85">
        <v>0.8</v>
      </c>
      <c r="D81" s="6">
        <v>0.08</v>
      </c>
      <c r="E81" s="2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41" t="s">
        <v>74</v>
      </c>
      <c r="B82" s="42" t="s">
        <v>13</v>
      </c>
      <c r="C82" s="85">
        <v>1</v>
      </c>
      <c r="D82" s="6">
        <v>0.1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>
      <c r="A83" s="41" t="s">
        <v>75</v>
      </c>
      <c r="B83" s="42" t="s">
        <v>14</v>
      </c>
      <c r="C83" s="82">
        <v>2E-3</v>
      </c>
      <c r="D83" s="6">
        <v>2.0000000000000001E-4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41" t="s">
        <v>76</v>
      </c>
      <c r="B84" s="42" t="s">
        <v>15</v>
      </c>
      <c r="C84" s="84">
        <v>0.05</v>
      </c>
      <c r="D84" s="6">
        <v>5.0000000000000001E-3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41" t="s">
        <v>77</v>
      </c>
      <c r="B85" s="42" t="s">
        <v>16</v>
      </c>
      <c r="C85" s="84">
        <v>0.04</v>
      </c>
      <c r="D85" s="6">
        <v>4.0000000000000001E-3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41" t="s">
        <v>78</v>
      </c>
      <c r="B86" s="42" t="s">
        <v>17</v>
      </c>
      <c r="C86" s="84">
        <v>0.02</v>
      </c>
      <c r="D86" s="6">
        <v>2E-3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41" t="s">
        <v>79</v>
      </c>
      <c r="B87" s="42" t="s">
        <v>53</v>
      </c>
      <c r="C87" s="84">
        <v>0.01</v>
      </c>
      <c r="D87" s="6">
        <v>1E-3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41" t="s">
        <v>80</v>
      </c>
      <c r="B88" s="42" t="s">
        <v>54</v>
      </c>
      <c r="C88" s="84">
        <v>0.01</v>
      </c>
      <c r="D88" s="6">
        <v>1E-3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41" t="s">
        <v>81</v>
      </c>
      <c r="B89" s="42" t="s">
        <v>55</v>
      </c>
      <c r="C89" s="84">
        <v>0.01</v>
      </c>
      <c r="D89" s="6">
        <v>1E-3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76"/>
    </row>
    <row r="90" spans="1:16">
      <c r="A90" s="1" t="s">
        <v>82</v>
      </c>
      <c r="B90" s="2" t="s">
        <v>18</v>
      </c>
      <c r="C90" s="85">
        <v>0.6</v>
      </c>
      <c r="D90" s="6">
        <v>0.06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1:16">
      <c r="A91" s="1" t="s">
        <v>83</v>
      </c>
      <c r="B91" s="2" t="s">
        <v>19</v>
      </c>
      <c r="C91" s="84">
        <v>0.02</v>
      </c>
      <c r="D91" s="6">
        <v>2E-3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1:16">
      <c r="A92" s="1" t="s">
        <v>84</v>
      </c>
      <c r="B92" s="2" t="s">
        <v>20</v>
      </c>
      <c r="C92" s="84">
        <v>0.06</v>
      </c>
      <c r="D92" s="6">
        <v>1E-3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1:16">
      <c r="A93" s="1" t="s">
        <v>85</v>
      </c>
      <c r="B93" s="2" t="s">
        <v>21</v>
      </c>
      <c r="C93" s="84">
        <v>0.03</v>
      </c>
      <c r="D93" s="6">
        <v>3.0000000000000001E-3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1:16">
      <c r="A94" s="1" t="s">
        <v>86</v>
      </c>
      <c r="B94" s="2" t="s">
        <v>56</v>
      </c>
      <c r="C94" s="85">
        <v>0.1</v>
      </c>
      <c r="D94" s="6">
        <v>1E-3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77"/>
    </row>
    <row r="95" spans="1:16">
      <c r="A95" s="1" t="s">
        <v>87</v>
      </c>
      <c r="B95" s="2" t="s">
        <v>22</v>
      </c>
      <c r="C95" s="84">
        <v>0.01</v>
      </c>
      <c r="D95" s="6">
        <v>1E-3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77"/>
    </row>
    <row r="96" spans="1:16">
      <c r="A96" s="1" t="s">
        <v>88</v>
      </c>
      <c r="B96" s="2" t="s">
        <v>23</v>
      </c>
      <c r="C96" s="85">
        <v>0.1</v>
      </c>
      <c r="D96" s="6">
        <v>1E-3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77"/>
    </row>
    <row r="97" spans="1:16">
      <c r="A97" s="1" t="s">
        <v>89</v>
      </c>
      <c r="B97" s="2" t="s">
        <v>24</v>
      </c>
      <c r="C97" s="84">
        <v>0.03</v>
      </c>
      <c r="D97" s="6">
        <v>3.0000000000000001E-3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77"/>
    </row>
    <row r="98" spans="1:16">
      <c r="A98" s="1" t="s">
        <v>90</v>
      </c>
      <c r="B98" s="2" t="s">
        <v>57</v>
      </c>
      <c r="C98" s="84">
        <v>0.03</v>
      </c>
      <c r="D98" s="6">
        <v>1E-3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77"/>
    </row>
    <row r="99" spans="1:16">
      <c r="A99" s="1" t="s">
        <v>91</v>
      </c>
      <c r="B99" s="2" t="s">
        <v>58</v>
      </c>
      <c r="C99" s="84">
        <v>0.09</v>
      </c>
      <c r="D99" s="6">
        <v>1E-3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7"/>
    </row>
    <row r="100" spans="1:16">
      <c r="A100" s="1" t="s">
        <v>92</v>
      </c>
      <c r="B100" s="2" t="s">
        <v>25</v>
      </c>
      <c r="C100" s="84">
        <v>0.08</v>
      </c>
      <c r="D100" s="6">
        <v>8.0000000000000002E-3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77"/>
    </row>
    <row r="101" spans="1:16">
      <c r="A101" s="41" t="s">
        <v>93</v>
      </c>
      <c r="B101" s="42" t="s">
        <v>26</v>
      </c>
      <c r="C101" s="85">
        <v>1</v>
      </c>
      <c r="D101" s="6">
        <v>0.01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41" t="s">
        <v>94</v>
      </c>
      <c r="B102" s="42" t="s">
        <v>27</v>
      </c>
      <c r="C102" s="85">
        <v>0.2</v>
      </c>
      <c r="D102" s="6">
        <v>0.02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>
      <c r="A103" s="41" t="s">
        <v>95</v>
      </c>
      <c r="B103" s="42" t="s">
        <v>28</v>
      </c>
      <c r="C103" s="85">
        <v>0.3</v>
      </c>
      <c r="D103" s="6">
        <v>0.03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41" t="s">
        <v>96</v>
      </c>
      <c r="B104" s="42" t="s">
        <v>29</v>
      </c>
      <c r="C104" s="85">
        <v>1</v>
      </c>
      <c r="D104" s="6">
        <v>0.01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41" t="s">
        <v>97</v>
      </c>
      <c r="B105" s="42" t="s">
        <v>30</v>
      </c>
      <c r="C105" s="81">
        <v>200</v>
      </c>
      <c r="D105" s="6">
        <v>0.1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41" t="s">
        <v>98</v>
      </c>
      <c r="B106" s="42" t="s">
        <v>31</v>
      </c>
      <c r="C106" s="84">
        <v>0.05</v>
      </c>
      <c r="D106" s="6">
        <v>5.0000000000000001E-3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41" t="s">
        <v>99</v>
      </c>
      <c r="B107" s="42" t="s">
        <v>32</v>
      </c>
      <c r="C107" s="81">
        <v>200</v>
      </c>
      <c r="D107" s="6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41" t="s">
        <v>100</v>
      </c>
      <c r="B108" s="42" t="s">
        <v>33</v>
      </c>
      <c r="C108" s="81">
        <v>300</v>
      </c>
      <c r="D108" s="6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41" t="s">
        <v>101</v>
      </c>
      <c r="B109" s="42" t="s">
        <v>34</v>
      </c>
      <c r="C109" s="81">
        <v>500</v>
      </c>
      <c r="D109" s="6">
        <v>20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41" t="s">
        <v>102</v>
      </c>
      <c r="B110" s="42" t="s">
        <v>35</v>
      </c>
      <c r="C110" s="85">
        <v>0.2</v>
      </c>
      <c r="D110" s="6">
        <v>0.02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>
      <c r="A111" s="41" t="s">
        <v>103</v>
      </c>
      <c r="B111" s="42" t="s">
        <v>59</v>
      </c>
      <c r="C111" s="86">
        <v>1.0000000000000001E-5</v>
      </c>
      <c r="D111" s="6">
        <v>9.9999999999999995E-7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41" t="s">
        <v>104</v>
      </c>
      <c r="B112" s="42" t="s">
        <v>36</v>
      </c>
      <c r="C112" s="86">
        <v>1.0000000000000001E-5</v>
      </c>
      <c r="D112" s="6">
        <v>9.9999999999999995E-7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>
      <c r="A113" s="41" t="s">
        <v>105</v>
      </c>
      <c r="B113" s="42" t="s">
        <v>37</v>
      </c>
      <c r="C113" s="84">
        <v>0.02</v>
      </c>
      <c r="D113" s="6">
        <v>2E-3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>
      <c r="A114" s="41" t="s">
        <v>106</v>
      </c>
      <c r="B114" s="42" t="s">
        <v>38</v>
      </c>
      <c r="C114" s="82">
        <v>5.0000000000000001E-3</v>
      </c>
      <c r="D114" s="6">
        <v>5.0000000000000001E-4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>
      <c r="A115" s="41" t="s">
        <v>107</v>
      </c>
      <c r="B115" s="42" t="s">
        <v>39</v>
      </c>
      <c r="C115" s="81">
        <v>3</v>
      </c>
      <c r="D115" s="6">
        <v>0.3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>
      <c r="A116" s="41" t="s">
        <v>108</v>
      </c>
      <c r="B116" s="42" t="s">
        <v>40</v>
      </c>
      <c r="C116" s="3" t="s">
        <v>113</v>
      </c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>
      <c r="A117" s="1" t="s">
        <v>109</v>
      </c>
      <c r="B117" s="2" t="s">
        <v>41</v>
      </c>
      <c r="C117" s="3" t="s">
        <v>42</v>
      </c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41" t="s">
        <v>110</v>
      </c>
      <c r="B118" s="42" t="s">
        <v>43</v>
      </c>
      <c r="C118" s="3" t="s">
        <v>42</v>
      </c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>
      <c r="A119" s="41" t="s">
        <v>111</v>
      </c>
      <c r="B119" s="42" t="s">
        <v>44</v>
      </c>
      <c r="C119" s="3" t="s">
        <v>114</v>
      </c>
      <c r="D119" s="6">
        <v>0.5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>
      <c r="A120" s="41" t="s">
        <v>112</v>
      </c>
      <c r="B120" s="42" t="s">
        <v>45</v>
      </c>
      <c r="C120" s="3" t="s">
        <v>115</v>
      </c>
      <c r="D120" s="6">
        <v>0.1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>
      <c r="A121" s="1"/>
      <c r="B121" s="2" t="s">
        <v>61</v>
      </c>
      <c r="C121" s="2"/>
      <c r="D121" s="6"/>
      <c r="E121" s="3"/>
      <c r="F121" s="3"/>
      <c r="G121" s="2"/>
      <c r="H121" s="2"/>
      <c r="I121" s="3"/>
      <c r="J121" s="3"/>
      <c r="K121" s="2"/>
      <c r="L121" s="2"/>
      <c r="M121" s="2"/>
      <c r="N121" s="2"/>
      <c r="O121" s="2"/>
      <c r="P121" s="2"/>
    </row>
    <row r="122" spans="1:16">
      <c r="A122" s="32"/>
      <c r="B122" s="33"/>
      <c r="C122" s="33"/>
      <c r="D122" s="34"/>
      <c r="E122" s="35"/>
      <c r="F122" s="35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>
      <c r="A123" s="1"/>
      <c r="B123" s="2" t="s">
        <v>219</v>
      </c>
      <c r="C123" s="4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>
      <c r="A124" s="1"/>
      <c r="B124" s="2" t="s">
        <v>220</v>
      </c>
      <c r="C124" s="4"/>
      <c r="D124" s="6"/>
      <c r="E124" s="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>
      <c r="A125" s="1"/>
      <c r="B125" s="2" t="s">
        <v>192</v>
      </c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>
      <c r="A126" s="1"/>
      <c r="B126" s="2" t="s">
        <v>193</v>
      </c>
      <c r="C126" s="4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>
      <c r="A127" s="1"/>
      <c r="B127" s="2" t="s">
        <v>227</v>
      </c>
      <c r="C127" s="4" t="s">
        <v>226</v>
      </c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>
      <c r="A128" s="32"/>
      <c r="B128" s="33"/>
      <c r="C128" s="36"/>
      <c r="D128" s="34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>
      <c r="A129" s="7"/>
      <c r="B129" s="51" t="s">
        <v>138</v>
      </c>
      <c r="C129" s="7"/>
      <c r="D129" s="48"/>
      <c r="E129" s="31"/>
      <c r="F129" s="31"/>
      <c r="G129" s="74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1:16">
      <c r="A130" s="1"/>
      <c r="B130" s="21" t="s">
        <v>48</v>
      </c>
      <c r="C130" s="22" t="s">
        <v>217</v>
      </c>
      <c r="D130" s="49" t="s">
        <v>161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>
      <c r="A131" s="1"/>
      <c r="B131" s="15" t="s">
        <v>50</v>
      </c>
      <c r="C131" s="16" t="s">
        <v>51</v>
      </c>
      <c r="D131" s="61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>
      <c r="A132" s="1"/>
      <c r="B132" s="18" t="s">
        <v>52</v>
      </c>
      <c r="C132" s="19" t="s">
        <v>51</v>
      </c>
      <c r="D132" s="62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>
      <c r="A133" s="1"/>
      <c r="B133" s="6" t="s">
        <v>137</v>
      </c>
      <c r="C133" s="6"/>
      <c r="D133" s="7"/>
      <c r="E133" s="31"/>
      <c r="F133" s="31"/>
      <c r="G133" s="72"/>
      <c r="H133" s="31"/>
      <c r="I133" s="31"/>
      <c r="J133" s="31"/>
      <c r="K133" s="31"/>
      <c r="L133" s="31"/>
      <c r="M133" s="31"/>
      <c r="N133" s="31"/>
      <c r="O133" s="31"/>
      <c r="P133" s="31"/>
    </row>
  </sheetData>
  <mergeCells count="2">
    <mergeCell ref="A2:A3"/>
    <mergeCell ref="A68:A69"/>
  </mergeCells>
  <phoneticPr fontId="1"/>
  <dataValidations count="1">
    <dataValidation imeMode="off" allowBlank="1" showInputMessage="1" showErrorMessage="1" sqref="P61 M49:P49 L49:L58 J107:J108 J116:J118 I55:I61 E99:E123 J105 P50 E130:P132 P72 M50:N50 M51:P53 F49:F58 J33:K58 P74:P76 P59 E33:E58 I49 G33:H58 I51:I53 E59:H61 J59:O61 I117:I118 M55:P58 K99:O126 I121:J126 E125:E126 P82:P126 F99:H126 E127:P128" xr:uid="{00000000-0002-0000-0400-000000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6" fitToHeight="2" orientation="landscape" r:id="rId1"/>
  <rowBreaks count="1" manualBreakCount="1">
    <brk id="66" max="15" man="1"/>
  </rowBreaks>
  <ignoredErrors>
    <ignoredError sqref="A128:A132 A4:A1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133"/>
  <sheetViews>
    <sheetView view="pageBreakPreview" zoomScale="85" zoomScaleNormal="100" zoomScaleSheetLayoutView="85" workbookViewId="0">
      <pane xSplit="4" ySplit="3" topLeftCell="E115" activePane="bottomRight" state="frozen"/>
      <selection activeCell="H335" sqref="H335"/>
      <selection pane="topRight" activeCell="H335" sqref="H335"/>
      <selection pane="bottomLeft" activeCell="H335" sqref="H335"/>
      <selection pane="bottomRight" activeCell="L131" sqref="L131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6" width="9.5" style="5" customWidth="1"/>
    <col min="7" max="7" width="9.5" style="73" customWidth="1"/>
    <col min="8" max="16" width="9.5" style="5" customWidth="1"/>
    <col min="17" max="16384" width="9" style="5"/>
  </cols>
  <sheetData>
    <row r="1" spans="1:16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4">
        <v>7</v>
      </c>
      <c r="H1" s="4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</row>
    <row r="2" spans="1:16">
      <c r="A2" s="87" t="s">
        <v>143</v>
      </c>
      <c r="B2" s="7" t="s">
        <v>151</v>
      </c>
      <c r="C2" s="7"/>
      <c r="D2" s="7" t="s">
        <v>139</v>
      </c>
      <c r="E2" s="7">
        <f>SUBTOTAL(3,E4:E54)</f>
        <v>9</v>
      </c>
      <c r="F2" s="7">
        <f t="shared" ref="F2:P2" si="0">SUBTOTAL(3,F4:F54)</f>
        <v>0</v>
      </c>
      <c r="G2" s="4">
        <f t="shared" si="0"/>
        <v>0</v>
      </c>
      <c r="H2" s="4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</row>
    <row r="3" spans="1:16">
      <c r="A3" s="88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4" t="s">
        <v>119</v>
      </c>
      <c r="H3" s="4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7" t="s">
        <v>125</v>
      </c>
      <c r="N3" s="7" t="s">
        <v>126</v>
      </c>
      <c r="O3" s="7" t="s">
        <v>127</v>
      </c>
      <c r="P3" s="7" t="s">
        <v>128</v>
      </c>
    </row>
    <row r="4" spans="1:16">
      <c r="A4" s="39" t="s">
        <v>62</v>
      </c>
      <c r="B4" s="40" t="s">
        <v>0</v>
      </c>
      <c r="C4" s="80">
        <v>100</v>
      </c>
      <c r="D4" s="6">
        <v>0</v>
      </c>
      <c r="E4" s="3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9" t="s">
        <v>63</v>
      </c>
      <c r="B5" s="40" t="s">
        <v>1</v>
      </c>
      <c r="C5" s="3" t="s">
        <v>2</v>
      </c>
      <c r="D5" s="6"/>
      <c r="E5" s="3" t="s">
        <v>202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1" t="s">
        <v>64</v>
      </c>
      <c r="B6" s="2" t="s">
        <v>3</v>
      </c>
      <c r="C6" s="82">
        <v>3.0000000000000001E-3</v>
      </c>
      <c r="D6" s="6">
        <v>2.9999999999999997E-4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65</v>
      </c>
      <c r="B7" s="2" t="s">
        <v>4</v>
      </c>
      <c r="C7" s="83">
        <v>5.0000000000000001E-4</v>
      </c>
      <c r="D7" s="6">
        <v>5.0000000000000002E-5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" t="s">
        <v>66</v>
      </c>
      <c r="B8" s="2" t="s">
        <v>5</v>
      </c>
      <c r="C8" s="84">
        <v>0.01</v>
      </c>
      <c r="D8" s="6">
        <v>1E-3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39" t="s">
        <v>67</v>
      </c>
      <c r="B9" s="40" t="s">
        <v>6</v>
      </c>
      <c r="C9" s="84">
        <v>0.01</v>
      </c>
      <c r="D9" s="6">
        <v>1E-3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1" t="s">
        <v>68</v>
      </c>
      <c r="B10" s="2" t="s">
        <v>7</v>
      </c>
      <c r="C10" s="84">
        <v>0.01</v>
      </c>
      <c r="D10" s="6">
        <v>1E-3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1" t="s">
        <v>69</v>
      </c>
      <c r="B11" s="2" t="s">
        <v>8</v>
      </c>
      <c r="C11" s="84">
        <v>0.05</v>
      </c>
      <c r="D11" s="6">
        <v>5.0000000000000001E-3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1" t="s">
        <v>70</v>
      </c>
      <c r="B12" s="2" t="s">
        <v>9</v>
      </c>
      <c r="C12" s="84">
        <v>0.04</v>
      </c>
      <c r="D12" s="6">
        <v>4.0000000000000001E-3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39" t="s">
        <v>71</v>
      </c>
      <c r="B13" s="40" t="s">
        <v>10</v>
      </c>
      <c r="C13" s="84">
        <v>0.01</v>
      </c>
      <c r="D13" s="6">
        <v>1E-3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1" t="s">
        <v>72</v>
      </c>
      <c r="B14" s="2" t="s">
        <v>11</v>
      </c>
      <c r="C14" s="81">
        <v>10</v>
      </c>
      <c r="D14" s="6">
        <v>0.02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1" t="s">
        <v>73</v>
      </c>
      <c r="B15" s="2" t="s">
        <v>12</v>
      </c>
      <c r="C15" s="85">
        <v>0.8</v>
      </c>
      <c r="D15" s="6">
        <v>0.08</v>
      </c>
      <c r="E15" s="25"/>
      <c r="F15" s="3"/>
      <c r="G15" s="25"/>
      <c r="H15" s="25"/>
      <c r="I15" s="3"/>
      <c r="J15" s="25"/>
      <c r="K15" s="25"/>
      <c r="L15" s="3"/>
      <c r="M15" s="25"/>
      <c r="N15" s="25"/>
      <c r="O15" s="3"/>
      <c r="P15" s="25"/>
    </row>
    <row r="16" spans="1:16">
      <c r="A16" s="1" t="s">
        <v>74</v>
      </c>
      <c r="B16" s="2" t="s">
        <v>13</v>
      </c>
      <c r="C16" s="85">
        <v>1</v>
      </c>
      <c r="D16" s="6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1" t="s">
        <v>75</v>
      </c>
      <c r="B17" s="2" t="s">
        <v>14</v>
      </c>
      <c r="C17" s="82">
        <v>2E-3</v>
      </c>
      <c r="D17" s="6">
        <v>2.0000000000000001E-4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1" t="s">
        <v>76</v>
      </c>
      <c r="B18" s="2" t="s">
        <v>15</v>
      </c>
      <c r="C18" s="84">
        <v>0.05</v>
      </c>
      <c r="D18" s="6">
        <v>5.0000000000000001E-3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" t="s">
        <v>77</v>
      </c>
      <c r="B19" s="2" t="s">
        <v>16</v>
      </c>
      <c r="C19" s="84">
        <v>0.04</v>
      </c>
      <c r="D19" s="6">
        <v>4.0000000000000001E-3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" t="s">
        <v>78</v>
      </c>
      <c r="B20" s="2" t="s">
        <v>17</v>
      </c>
      <c r="C20" s="84">
        <v>0.02</v>
      </c>
      <c r="D20" s="6">
        <v>2E-3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" t="s">
        <v>79</v>
      </c>
      <c r="B21" s="2" t="s">
        <v>53</v>
      </c>
      <c r="C21" s="84">
        <v>0.01</v>
      </c>
      <c r="D21" s="6">
        <v>1E-3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" t="s">
        <v>80</v>
      </c>
      <c r="B22" s="2" t="s">
        <v>54</v>
      </c>
      <c r="C22" s="84">
        <v>0.01</v>
      </c>
      <c r="D22" s="6">
        <v>1E-3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" t="s">
        <v>81</v>
      </c>
      <c r="B23" s="2" t="s">
        <v>55</v>
      </c>
      <c r="C23" s="84">
        <v>0.01</v>
      </c>
      <c r="D23" s="6">
        <v>1E-3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58" t="s">
        <v>82</v>
      </c>
      <c r="B24" s="59" t="s">
        <v>18</v>
      </c>
      <c r="C24" s="85">
        <v>0.6</v>
      </c>
      <c r="D24" s="6">
        <v>0.06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58" t="s">
        <v>83</v>
      </c>
      <c r="B25" s="59" t="s">
        <v>19</v>
      </c>
      <c r="C25" s="84">
        <v>0.02</v>
      </c>
      <c r="D25" s="6">
        <v>2E-3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58" t="s">
        <v>84</v>
      </c>
      <c r="B26" s="59" t="s">
        <v>20</v>
      </c>
      <c r="C26" s="84">
        <v>0.06</v>
      </c>
      <c r="D26" s="6">
        <v>1E-3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58" t="s">
        <v>85</v>
      </c>
      <c r="B27" s="59" t="s">
        <v>21</v>
      </c>
      <c r="C27" s="84">
        <v>0.03</v>
      </c>
      <c r="D27" s="6">
        <v>3.0000000000000001E-3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58" t="s">
        <v>86</v>
      </c>
      <c r="B28" s="59" t="s">
        <v>56</v>
      </c>
      <c r="C28" s="85">
        <v>0.1</v>
      </c>
      <c r="D28" s="6">
        <v>1E-3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58" t="s">
        <v>87</v>
      </c>
      <c r="B29" s="59" t="s">
        <v>22</v>
      </c>
      <c r="C29" s="84">
        <v>0.01</v>
      </c>
      <c r="D29" s="6">
        <v>1E-3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58" t="s">
        <v>88</v>
      </c>
      <c r="B30" s="59" t="s">
        <v>23</v>
      </c>
      <c r="C30" s="85">
        <v>0.1</v>
      </c>
      <c r="D30" s="6">
        <v>1E-3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58" t="s">
        <v>89</v>
      </c>
      <c r="B31" s="59" t="s">
        <v>24</v>
      </c>
      <c r="C31" s="84">
        <v>0.03</v>
      </c>
      <c r="D31" s="6">
        <v>3.0000000000000001E-3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58" t="s">
        <v>90</v>
      </c>
      <c r="B32" s="59" t="s">
        <v>57</v>
      </c>
      <c r="C32" s="84">
        <v>0.03</v>
      </c>
      <c r="D32" s="6">
        <v>1E-3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58" t="s">
        <v>91</v>
      </c>
      <c r="B33" s="59" t="s">
        <v>58</v>
      </c>
      <c r="C33" s="84">
        <v>0.09</v>
      </c>
      <c r="D33" s="6">
        <v>1E-3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58" t="s">
        <v>92</v>
      </c>
      <c r="B34" s="59" t="s">
        <v>25</v>
      </c>
      <c r="C34" s="84">
        <v>0.08</v>
      </c>
      <c r="D34" s="6">
        <v>8.0000000000000002E-3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1" t="s">
        <v>93</v>
      </c>
      <c r="B35" s="2" t="s">
        <v>26</v>
      </c>
      <c r="C35" s="85">
        <v>1</v>
      </c>
      <c r="D35" s="6">
        <v>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1" t="s">
        <v>94</v>
      </c>
      <c r="B36" s="2" t="s">
        <v>27</v>
      </c>
      <c r="C36" s="85">
        <v>0.2</v>
      </c>
      <c r="D36" s="6">
        <v>0.02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1" t="s">
        <v>95</v>
      </c>
      <c r="B37" s="2" t="s">
        <v>28</v>
      </c>
      <c r="C37" s="85">
        <v>0.3</v>
      </c>
      <c r="D37" s="6">
        <v>0.03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1" t="s">
        <v>96</v>
      </c>
      <c r="B38" s="2" t="s">
        <v>29</v>
      </c>
      <c r="C38" s="85">
        <v>1</v>
      </c>
      <c r="D38" s="6">
        <v>0.01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1" t="s">
        <v>97</v>
      </c>
      <c r="B39" s="2" t="s">
        <v>30</v>
      </c>
      <c r="C39" s="81">
        <v>200</v>
      </c>
      <c r="D39" s="6">
        <v>0.1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1" t="s">
        <v>98</v>
      </c>
      <c r="B40" s="2" t="s">
        <v>31</v>
      </c>
      <c r="C40" s="84">
        <v>0.05</v>
      </c>
      <c r="D40" s="6">
        <v>5.0000000000000001E-3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9" t="s">
        <v>99</v>
      </c>
      <c r="B41" s="40" t="s">
        <v>32</v>
      </c>
      <c r="C41" s="81">
        <v>200</v>
      </c>
      <c r="D41" s="6">
        <v>1</v>
      </c>
      <c r="E41" s="30">
        <v>1.9</v>
      </c>
      <c r="F41" s="30"/>
      <c r="G41" s="30"/>
      <c r="H41" s="30"/>
      <c r="I41" s="3"/>
      <c r="J41" s="30"/>
      <c r="K41" s="30"/>
      <c r="L41" s="3"/>
      <c r="M41" s="30"/>
      <c r="N41" s="30"/>
      <c r="O41" s="3"/>
      <c r="P41" s="30"/>
    </row>
    <row r="42" spans="1:16">
      <c r="A42" s="1" t="s">
        <v>100</v>
      </c>
      <c r="B42" s="2" t="s">
        <v>33</v>
      </c>
      <c r="C42" s="81">
        <v>300</v>
      </c>
      <c r="D42" s="6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1" t="s">
        <v>101</v>
      </c>
      <c r="B43" s="2" t="s">
        <v>34</v>
      </c>
      <c r="C43" s="81">
        <v>500</v>
      </c>
      <c r="D43" s="6">
        <v>20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1" t="s">
        <v>102</v>
      </c>
      <c r="B44" s="2" t="s">
        <v>35</v>
      </c>
      <c r="C44" s="85">
        <v>0.2</v>
      </c>
      <c r="D44" s="6">
        <v>0.02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1" t="s">
        <v>103</v>
      </c>
      <c r="B45" s="2" t="s">
        <v>59</v>
      </c>
      <c r="C45" s="86">
        <v>1.0000000000000001E-5</v>
      </c>
      <c r="D45" s="6">
        <v>9.9999999999999995E-7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1" t="s">
        <v>104</v>
      </c>
      <c r="B46" s="2" t="s">
        <v>36</v>
      </c>
      <c r="C46" s="86">
        <v>1.0000000000000001E-5</v>
      </c>
      <c r="D46" s="6">
        <v>9.9999999999999995E-7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1" t="s">
        <v>105</v>
      </c>
      <c r="B47" s="2" t="s">
        <v>37</v>
      </c>
      <c r="C47" s="84">
        <v>0.02</v>
      </c>
      <c r="D47" s="6">
        <v>2E-3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1" t="s">
        <v>106</v>
      </c>
      <c r="B48" s="2" t="s">
        <v>38</v>
      </c>
      <c r="C48" s="82">
        <v>5.0000000000000001E-3</v>
      </c>
      <c r="D48" s="6">
        <v>5.0000000000000001E-4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9" t="s">
        <v>107</v>
      </c>
      <c r="B49" s="40" t="s">
        <v>39</v>
      </c>
      <c r="C49" s="81">
        <v>3</v>
      </c>
      <c r="D49" s="6">
        <v>0.3</v>
      </c>
      <c r="E49" s="3">
        <v>0.6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9" t="s">
        <v>108</v>
      </c>
      <c r="B50" s="40" t="s">
        <v>40</v>
      </c>
      <c r="C50" s="3" t="s">
        <v>113</v>
      </c>
      <c r="D50" s="6"/>
      <c r="E50" s="3">
        <v>7.1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9" t="s">
        <v>109</v>
      </c>
      <c r="B51" s="40" t="s">
        <v>41</v>
      </c>
      <c r="C51" s="3" t="s">
        <v>42</v>
      </c>
      <c r="D51" s="6"/>
      <c r="E51" s="3" t="s">
        <v>221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9" t="s">
        <v>110</v>
      </c>
      <c r="B52" s="40" t="s">
        <v>43</v>
      </c>
      <c r="C52" s="3" t="s">
        <v>42</v>
      </c>
      <c r="D52" s="6"/>
      <c r="E52" s="3" t="s">
        <v>221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9" t="s">
        <v>111</v>
      </c>
      <c r="B53" s="40" t="s">
        <v>44</v>
      </c>
      <c r="C53" s="3" t="s">
        <v>114</v>
      </c>
      <c r="D53" s="6">
        <v>0.5</v>
      </c>
      <c r="E53" s="3" t="s">
        <v>203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9" t="s">
        <v>112</v>
      </c>
      <c r="B54" s="40" t="s">
        <v>45</v>
      </c>
      <c r="C54" s="3" t="s">
        <v>115</v>
      </c>
      <c r="D54" s="6">
        <v>0.1</v>
      </c>
      <c r="E54" s="3" t="s">
        <v>171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1"/>
      <c r="B55" s="2" t="s">
        <v>61</v>
      </c>
      <c r="C55" s="2"/>
      <c r="D55" s="6"/>
      <c r="E55" s="3" t="s">
        <v>222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2"/>
      <c r="B56" s="33"/>
      <c r="C56" s="33"/>
      <c r="D56" s="34"/>
      <c r="E56" s="35"/>
      <c r="F56" s="35"/>
      <c r="G56" s="35"/>
      <c r="H56" s="33"/>
      <c r="I56" s="33"/>
      <c r="J56" s="33"/>
      <c r="K56" s="33"/>
      <c r="L56" s="35"/>
      <c r="M56" s="35"/>
      <c r="N56" s="35"/>
      <c r="O56" s="35"/>
      <c r="P56" s="75"/>
    </row>
    <row r="57" spans="1:16">
      <c r="A57" s="1"/>
      <c r="B57" s="2" t="s">
        <v>219</v>
      </c>
      <c r="C57" s="4"/>
      <c r="D57" s="6"/>
      <c r="E57" s="4"/>
      <c r="F57" s="4"/>
      <c r="G57" s="4"/>
      <c r="H57" s="4"/>
      <c r="I57" s="3"/>
      <c r="J57" s="4"/>
      <c r="K57" s="4"/>
      <c r="L57" s="4"/>
      <c r="M57" s="4"/>
      <c r="N57" s="4"/>
      <c r="O57" s="4"/>
      <c r="P57" s="4"/>
    </row>
    <row r="58" spans="1:16">
      <c r="A58" s="1"/>
      <c r="B58" s="2" t="s">
        <v>220</v>
      </c>
      <c r="C58" s="4"/>
      <c r="D58" s="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1"/>
      <c r="B59" s="2" t="s">
        <v>192</v>
      </c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/>
      <c r="B60" s="2" t="s">
        <v>193</v>
      </c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>
      <c r="A61" s="32"/>
      <c r="B61" s="33"/>
      <c r="C61" s="36"/>
      <c r="D61" s="3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A62" s="7"/>
      <c r="B62" s="51" t="s">
        <v>138</v>
      </c>
      <c r="C62" s="7"/>
      <c r="E62" s="31">
        <f>IF(八幡沢・第６!E64=0,"",八幡沢・第６!E64)</f>
        <v>45398</v>
      </c>
      <c r="F62" s="31" t="str">
        <f>IF(八幡沢・第６!F64=0,"",八幡沢・第６!F64)</f>
        <v/>
      </c>
      <c r="G62" s="31" t="str">
        <f>IF(八幡沢・第６!G64=0,"",八幡沢・第６!G64)</f>
        <v/>
      </c>
      <c r="H62" s="31" t="str">
        <f>IF(八幡沢・第６!H64=0,"",八幡沢・第６!H64)</f>
        <v/>
      </c>
      <c r="I62" s="31" t="str">
        <f>IF(八幡沢・第６!I64=0,"",八幡沢・第６!I64)</f>
        <v/>
      </c>
      <c r="J62" s="31" t="str">
        <f>IF(八幡沢・第６!J64=0,"",八幡沢・第６!J64)</f>
        <v/>
      </c>
      <c r="K62" s="31" t="str">
        <f>IF(八幡沢・第６!K64=0,"",八幡沢・第６!K64)</f>
        <v/>
      </c>
      <c r="L62" s="31" t="str">
        <f>IF(八幡沢・第６!L64=0,"",八幡沢・第６!L64)</f>
        <v/>
      </c>
      <c r="M62" s="31" t="str">
        <f>IF(八幡沢・第６!M64=0,"",八幡沢・第６!M64)</f>
        <v/>
      </c>
      <c r="N62" s="31" t="str">
        <f>IF(八幡沢・第６!N64=0,"",八幡沢・第６!N64)</f>
        <v/>
      </c>
      <c r="O62" s="31" t="str">
        <f>IF(八幡沢・第６!O64=0,"",八幡沢・第６!O64)</f>
        <v/>
      </c>
      <c r="P62" s="31" t="str">
        <f>IF(八幡沢・第６!P64=0,"",八幡沢・第６!P64)</f>
        <v/>
      </c>
    </row>
    <row r="63" spans="1:16">
      <c r="A63" s="1"/>
      <c r="B63" s="21" t="s">
        <v>48</v>
      </c>
      <c r="C63" s="22" t="s">
        <v>217</v>
      </c>
      <c r="D63" s="49" t="s">
        <v>161</v>
      </c>
      <c r="E63" s="54">
        <v>0.2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>
      <c r="A64" s="1"/>
      <c r="B64" s="15" t="s">
        <v>50</v>
      </c>
      <c r="C64" s="16" t="s">
        <v>51</v>
      </c>
      <c r="D64" s="17"/>
      <c r="E64" s="55">
        <v>20.6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>
      <c r="A65" s="1"/>
      <c r="B65" s="18" t="s">
        <v>52</v>
      </c>
      <c r="C65" s="19" t="s">
        <v>51</v>
      </c>
      <c r="D65" s="20"/>
      <c r="E65" s="56">
        <v>14.4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>
      <c r="A66" s="1"/>
      <c r="B66" s="6" t="s">
        <v>137</v>
      </c>
      <c r="C66" s="6"/>
      <c r="D66" s="6"/>
      <c r="E66" s="31" t="str">
        <f>IF(八幡沢・第６!E68=0,"",八幡沢・第６!E68)</f>
        <v>曇</v>
      </c>
      <c r="F66" s="31" t="str">
        <f>IF(八幡沢・第６!F68=0,"",八幡沢・第６!F68)</f>
        <v/>
      </c>
      <c r="G66" s="31" t="str">
        <f>IF(八幡沢・第６!G68=0,"",八幡沢・第６!G68)</f>
        <v/>
      </c>
      <c r="H66" s="31" t="str">
        <f>IF(八幡沢・第６!H68=0,"",八幡沢・第６!H68)</f>
        <v/>
      </c>
      <c r="I66" s="31" t="str">
        <f>IF(八幡沢・第６!I68=0,"",八幡沢・第６!I68)</f>
        <v/>
      </c>
      <c r="J66" s="31" t="str">
        <f>IF(八幡沢・第６!J68=0,"",八幡沢・第６!J68)</f>
        <v/>
      </c>
      <c r="K66" s="31" t="str">
        <f>IF(八幡沢・第６!K68=0,"",八幡沢・第６!K68)</f>
        <v/>
      </c>
      <c r="L66" s="31" t="str">
        <f>IF(八幡沢・第６!L68=0,"",八幡沢・第６!L68)</f>
        <v/>
      </c>
      <c r="M66" s="31" t="str">
        <f>IF(八幡沢・第６!M68=0,"",八幡沢・第６!M68)</f>
        <v/>
      </c>
      <c r="N66" s="31" t="str">
        <f>IF(八幡沢・第６!N68=0,"",八幡沢・第６!N68)</f>
        <v/>
      </c>
      <c r="O66" s="31" t="str">
        <f>IF(八幡沢・第６!O68=0,"",八幡沢・第６!O68)</f>
        <v/>
      </c>
      <c r="P66" s="31" t="str">
        <f>IF(八幡沢・第６!P68=0,"",八幡沢・第６!P68)</f>
        <v/>
      </c>
    </row>
    <row r="68" spans="1:16" ht="12.75" customHeight="1">
      <c r="A68" s="87" t="s">
        <v>143</v>
      </c>
      <c r="B68" s="7" t="s">
        <v>152</v>
      </c>
      <c r="C68" s="7"/>
      <c r="D68" s="7" t="s">
        <v>139</v>
      </c>
      <c r="E68" s="7">
        <f t="shared" ref="E68:P68" si="1">SUBTOTAL(3,E70:E120)</f>
        <v>0</v>
      </c>
      <c r="F68" s="7">
        <f t="shared" si="1"/>
        <v>0</v>
      </c>
      <c r="G68" s="4">
        <f t="shared" si="1"/>
        <v>0</v>
      </c>
      <c r="H68" s="7">
        <f t="shared" si="1"/>
        <v>0</v>
      </c>
      <c r="I68" s="7">
        <f t="shared" si="1"/>
        <v>0</v>
      </c>
      <c r="J68" s="7">
        <f t="shared" si="1"/>
        <v>0</v>
      </c>
      <c r="K68" s="7">
        <f t="shared" si="1"/>
        <v>0</v>
      </c>
      <c r="L68" s="7">
        <f t="shared" si="1"/>
        <v>0</v>
      </c>
      <c r="M68" s="7">
        <f t="shared" si="1"/>
        <v>0</v>
      </c>
      <c r="N68" s="7">
        <f t="shared" si="1"/>
        <v>0</v>
      </c>
      <c r="O68" s="7">
        <f t="shared" si="1"/>
        <v>0</v>
      </c>
      <c r="P68" s="7">
        <f t="shared" si="1"/>
        <v>0</v>
      </c>
    </row>
    <row r="69" spans="1:16">
      <c r="A69" s="88"/>
      <c r="B69" s="7" t="s">
        <v>131</v>
      </c>
      <c r="C69" s="7" t="s">
        <v>132</v>
      </c>
      <c r="D69" s="7" t="s">
        <v>133</v>
      </c>
      <c r="E69" s="7" t="s">
        <v>117</v>
      </c>
      <c r="F69" s="7" t="s">
        <v>118</v>
      </c>
      <c r="G69" s="4" t="s">
        <v>119</v>
      </c>
      <c r="H69" s="7" t="s">
        <v>120</v>
      </c>
      <c r="I69" s="7" t="s">
        <v>121</v>
      </c>
      <c r="J69" s="7" t="s">
        <v>122</v>
      </c>
      <c r="K69" s="7" t="s">
        <v>123</v>
      </c>
      <c r="L69" s="7" t="s">
        <v>124</v>
      </c>
      <c r="M69" s="7" t="s">
        <v>125</v>
      </c>
      <c r="N69" s="7" t="s">
        <v>126</v>
      </c>
      <c r="O69" s="7" t="s">
        <v>127</v>
      </c>
      <c r="P69" s="7" t="s">
        <v>188</v>
      </c>
    </row>
    <row r="70" spans="1:16">
      <c r="A70" s="41" t="s">
        <v>62</v>
      </c>
      <c r="B70" s="42" t="s">
        <v>0</v>
      </c>
      <c r="C70" s="80">
        <v>100</v>
      </c>
      <c r="D70" s="6"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41" t="s">
        <v>63</v>
      </c>
      <c r="B71" s="42" t="s">
        <v>1</v>
      </c>
      <c r="C71" s="3" t="s">
        <v>2</v>
      </c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41" t="s">
        <v>64</v>
      </c>
      <c r="B72" s="42" t="s">
        <v>3</v>
      </c>
      <c r="C72" s="82">
        <v>3.0000000000000001E-3</v>
      </c>
      <c r="D72" s="6">
        <v>2.9999999999999997E-4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41" t="s">
        <v>65</v>
      </c>
      <c r="B73" s="42" t="s">
        <v>4</v>
      </c>
      <c r="C73" s="83">
        <v>5.0000000000000001E-4</v>
      </c>
      <c r="D73" s="6">
        <v>5.0000000000000002E-5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41" t="s">
        <v>66</v>
      </c>
      <c r="B74" s="42" t="s">
        <v>5</v>
      </c>
      <c r="C74" s="84">
        <v>0.01</v>
      </c>
      <c r="D74" s="6">
        <v>1E-3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41" t="s">
        <v>67</v>
      </c>
      <c r="B75" s="42" t="s">
        <v>6</v>
      </c>
      <c r="C75" s="84">
        <v>0.01</v>
      </c>
      <c r="D75" s="6">
        <v>1E-3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41" t="s">
        <v>68</v>
      </c>
      <c r="B76" s="42" t="s">
        <v>7</v>
      </c>
      <c r="C76" s="84">
        <v>0.01</v>
      </c>
      <c r="D76" s="6">
        <v>1E-3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41" t="s">
        <v>69</v>
      </c>
      <c r="B77" s="42" t="s">
        <v>8</v>
      </c>
      <c r="C77" s="84">
        <v>0.05</v>
      </c>
      <c r="D77" s="6">
        <v>5.0000000000000001E-3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41" t="s">
        <v>70</v>
      </c>
      <c r="B78" s="42" t="s">
        <v>9</v>
      </c>
      <c r="C78" s="84">
        <v>0.04</v>
      </c>
      <c r="D78" s="6">
        <v>4.0000000000000001E-3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41" t="s">
        <v>71</v>
      </c>
      <c r="B79" s="42" t="s">
        <v>10</v>
      </c>
      <c r="C79" s="84">
        <v>0.01</v>
      </c>
      <c r="D79" s="6">
        <v>1E-3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41" t="s">
        <v>72</v>
      </c>
      <c r="B80" s="42" t="s">
        <v>11</v>
      </c>
      <c r="C80" s="81">
        <v>10</v>
      </c>
      <c r="D80" s="6">
        <v>0.02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76"/>
    </row>
    <row r="81" spans="1:16">
      <c r="A81" s="41" t="s">
        <v>73</v>
      </c>
      <c r="B81" s="42" t="s">
        <v>12</v>
      </c>
      <c r="C81" s="85">
        <v>0.8</v>
      </c>
      <c r="D81" s="6">
        <v>0.08</v>
      </c>
      <c r="E81" s="25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</row>
    <row r="82" spans="1:16">
      <c r="A82" s="41" t="s">
        <v>74</v>
      </c>
      <c r="B82" s="42" t="s">
        <v>13</v>
      </c>
      <c r="C82" s="85">
        <v>1</v>
      </c>
      <c r="D82" s="6">
        <v>0.1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</row>
    <row r="83" spans="1:16">
      <c r="A83" s="41" t="s">
        <v>75</v>
      </c>
      <c r="B83" s="42" t="s">
        <v>14</v>
      </c>
      <c r="C83" s="82">
        <v>2E-3</v>
      </c>
      <c r="D83" s="6">
        <v>2.0000000000000001E-4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</row>
    <row r="84" spans="1:16">
      <c r="A84" s="41" t="s">
        <v>76</v>
      </c>
      <c r="B84" s="42" t="s">
        <v>15</v>
      </c>
      <c r="C84" s="84">
        <v>0.05</v>
      </c>
      <c r="D84" s="6">
        <v>5.0000000000000001E-3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</row>
    <row r="85" spans="1:16">
      <c r="A85" s="41" t="s">
        <v>77</v>
      </c>
      <c r="B85" s="42" t="s">
        <v>16</v>
      </c>
      <c r="C85" s="84">
        <v>0.04</v>
      </c>
      <c r="D85" s="6">
        <v>4.0000000000000001E-3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77"/>
    </row>
    <row r="86" spans="1:16">
      <c r="A86" s="41" t="s">
        <v>78</v>
      </c>
      <c r="B86" s="42" t="s">
        <v>17</v>
      </c>
      <c r="C86" s="84">
        <v>0.02</v>
      </c>
      <c r="D86" s="6">
        <v>2E-3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1"/>
    </row>
    <row r="87" spans="1:16">
      <c r="A87" s="41" t="s">
        <v>79</v>
      </c>
      <c r="B87" s="42" t="s">
        <v>53</v>
      </c>
      <c r="C87" s="84">
        <v>0.01</v>
      </c>
      <c r="D87" s="6">
        <v>1E-3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41" t="s">
        <v>80</v>
      </c>
      <c r="B88" s="42" t="s">
        <v>54</v>
      </c>
      <c r="C88" s="84">
        <v>0.01</v>
      </c>
      <c r="D88" s="6">
        <v>1E-3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41" t="s">
        <v>81</v>
      </c>
      <c r="B89" s="42" t="s">
        <v>55</v>
      </c>
      <c r="C89" s="84">
        <v>0.01</v>
      </c>
      <c r="D89" s="6">
        <v>1E-3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1" t="s">
        <v>82</v>
      </c>
      <c r="B90" s="2" t="s">
        <v>18</v>
      </c>
      <c r="C90" s="85">
        <v>0.6</v>
      </c>
      <c r="D90" s="6">
        <v>0.06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7"/>
    </row>
    <row r="91" spans="1:16">
      <c r="A91" s="1" t="s">
        <v>83</v>
      </c>
      <c r="B91" s="2" t="s">
        <v>19</v>
      </c>
      <c r="C91" s="84">
        <v>0.02</v>
      </c>
      <c r="D91" s="6">
        <v>2E-3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>
      <c r="A92" s="1" t="s">
        <v>84</v>
      </c>
      <c r="B92" s="2" t="s">
        <v>20</v>
      </c>
      <c r="C92" s="84">
        <v>0.06</v>
      </c>
      <c r="D92" s="6">
        <v>1E-3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>
      <c r="A93" s="1" t="s">
        <v>85</v>
      </c>
      <c r="B93" s="2" t="s">
        <v>21</v>
      </c>
      <c r="C93" s="84">
        <v>0.03</v>
      </c>
      <c r="D93" s="6">
        <v>3.0000000000000001E-3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>
      <c r="A94" s="1" t="s">
        <v>86</v>
      </c>
      <c r="B94" s="2" t="s">
        <v>56</v>
      </c>
      <c r="C94" s="85">
        <v>0.1</v>
      </c>
      <c r="D94" s="6">
        <v>1E-3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>
      <c r="A95" s="1" t="s">
        <v>87</v>
      </c>
      <c r="B95" s="2" t="s">
        <v>22</v>
      </c>
      <c r="C95" s="84">
        <v>0.01</v>
      </c>
      <c r="D95" s="6">
        <v>1E-3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>
      <c r="A96" s="1" t="s">
        <v>88</v>
      </c>
      <c r="B96" s="2" t="s">
        <v>23</v>
      </c>
      <c r="C96" s="85">
        <v>0.1</v>
      </c>
      <c r="D96" s="6">
        <v>1E-3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>
      <c r="A97" s="1" t="s">
        <v>89</v>
      </c>
      <c r="B97" s="2" t="s">
        <v>24</v>
      </c>
      <c r="C97" s="84">
        <v>0.03</v>
      </c>
      <c r="D97" s="6">
        <v>3.0000000000000001E-3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1" t="s">
        <v>90</v>
      </c>
      <c r="B98" s="2" t="s">
        <v>57</v>
      </c>
      <c r="C98" s="84">
        <v>0.03</v>
      </c>
      <c r="D98" s="6">
        <v>1E-3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>
      <c r="A99" s="1" t="s">
        <v>91</v>
      </c>
      <c r="B99" s="2" t="s">
        <v>58</v>
      </c>
      <c r="C99" s="84">
        <v>0.09</v>
      </c>
      <c r="D99" s="6">
        <v>1E-3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1" t="s">
        <v>92</v>
      </c>
      <c r="B100" s="2" t="s">
        <v>25</v>
      </c>
      <c r="C100" s="84">
        <v>0.08</v>
      </c>
      <c r="D100" s="6">
        <v>8.0000000000000002E-3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41" t="s">
        <v>93</v>
      </c>
      <c r="B101" s="42" t="s">
        <v>26</v>
      </c>
      <c r="C101" s="85">
        <v>1</v>
      </c>
      <c r="D101" s="6">
        <v>0.01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41" t="s">
        <v>94</v>
      </c>
      <c r="B102" s="42" t="s">
        <v>27</v>
      </c>
      <c r="C102" s="85">
        <v>0.2</v>
      </c>
      <c r="D102" s="6">
        <v>0.02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>
      <c r="A103" s="41" t="s">
        <v>95</v>
      </c>
      <c r="B103" s="42" t="s">
        <v>28</v>
      </c>
      <c r="C103" s="85">
        <v>0.3</v>
      </c>
      <c r="D103" s="6">
        <v>0.03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41" t="s">
        <v>96</v>
      </c>
      <c r="B104" s="42" t="s">
        <v>29</v>
      </c>
      <c r="C104" s="85">
        <v>1</v>
      </c>
      <c r="D104" s="6">
        <v>0.01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41" t="s">
        <v>97</v>
      </c>
      <c r="B105" s="42" t="s">
        <v>30</v>
      </c>
      <c r="C105" s="81">
        <v>200</v>
      </c>
      <c r="D105" s="6">
        <v>0.1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41" t="s">
        <v>98</v>
      </c>
      <c r="B106" s="42" t="s">
        <v>31</v>
      </c>
      <c r="C106" s="84">
        <v>0.05</v>
      </c>
      <c r="D106" s="6">
        <v>5.0000000000000001E-3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41" t="s">
        <v>99</v>
      </c>
      <c r="B107" s="42" t="s">
        <v>32</v>
      </c>
      <c r="C107" s="81">
        <v>200</v>
      </c>
      <c r="D107" s="6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41" t="s">
        <v>100</v>
      </c>
      <c r="B108" s="42" t="s">
        <v>33</v>
      </c>
      <c r="C108" s="81">
        <v>300</v>
      </c>
      <c r="D108" s="6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41" t="s">
        <v>101</v>
      </c>
      <c r="B109" s="42" t="s">
        <v>34</v>
      </c>
      <c r="C109" s="81">
        <v>500</v>
      </c>
      <c r="D109" s="6">
        <v>20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41" t="s">
        <v>102</v>
      </c>
      <c r="B110" s="42" t="s">
        <v>35</v>
      </c>
      <c r="C110" s="85">
        <v>0.2</v>
      </c>
      <c r="D110" s="6">
        <v>0.02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>
      <c r="A111" s="41" t="s">
        <v>103</v>
      </c>
      <c r="B111" s="42" t="s">
        <v>59</v>
      </c>
      <c r="C111" s="86">
        <v>1.0000000000000001E-5</v>
      </c>
      <c r="D111" s="6">
        <v>9.9999999999999995E-7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41" t="s">
        <v>104</v>
      </c>
      <c r="B112" s="42" t="s">
        <v>36</v>
      </c>
      <c r="C112" s="86">
        <v>1.0000000000000001E-5</v>
      </c>
      <c r="D112" s="6">
        <v>9.9999999999999995E-7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>
      <c r="A113" s="41" t="s">
        <v>105</v>
      </c>
      <c r="B113" s="42" t="s">
        <v>37</v>
      </c>
      <c r="C113" s="84">
        <v>0.02</v>
      </c>
      <c r="D113" s="6">
        <v>2E-3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>
      <c r="A114" s="41" t="s">
        <v>106</v>
      </c>
      <c r="B114" s="42" t="s">
        <v>38</v>
      </c>
      <c r="C114" s="82">
        <v>5.0000000000000001E-3</v>
      </c>
      <c r="D114" s="6">
        <v>5.0000000000000001E-4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>
      <c r="A115" s="41" t="s">
        <v>107</v>
      </c>
      <c r="B115" s="42" t="s">
        <v>39</v>
      </c>
      <c r="C115" s="81">
        <v>3</v>
      </c>
      <c r="D115" s="6">
        <v>0.3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>
      <c r="A116" s="41" t="s">
        <v>108</v>
      </c>
      <c r="B116" s="42" t="s">
        <v>40</v>
      </c>
      <c r="C116" s="3" t="s">
        <v>113</v>
      </c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>
      <c r="A117" s="1" t="s">
        <v>109</v>
      </c>
      <c r="B117" s="2" t="s">
        <v>41</v>
      </c>
      <c r="C117" s="3" t="s">
        <v>42</v>
      </c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41" t="s">
        <v>110</v>
      </c>
      <c r="B118" s="42" t="s">
        <v>43</v>
      </c>
      <c r="C118" s="3" t="s">
        <v>42</v>
      </c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>
      <c r="A119" s="41" t="s">
        <v>111</v>
      </c>
      <c r="B119" s="42" t="s">
        <v>44</v>
      </c>
      <c r="C119" s="3" t="s">
        <v>114</v>
      </c>
      <c r="D119" s="6">
        <v>0.5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>
      <c r="A120" s="41" t="s">
        <v>112</v>
      </c>
      <c r="B120" s="42" t="s">
        <v>45</v>
      </c>
      <c r="C120" s="3" t="s">
        <v>115</v>
      </c>
      <c r="D120" s="6">
        <v>0.1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>
      <c r="A121" s="1"/>
      <c r="B121" s="2" t="s">
        <v>61</v>
      </c>
      <c r="C121" s="2"/>
      <c r="D121" s="6"/>
      <c r="E121" s="3"/>
      <c r="F121" s="3"/>
      <c r="G121" s="2"/>
      <c r="H121" s="2"/>
      <c r="I121" s="3"/>
      <c r="J121" s="3"/>
      <c r="K121" s="2"/>
      <c r="L121" s="2"/>
      <c r="M121" s="2"/>
      <c r="N121" s="2"/>
      <c r="O121" s="2"/>
      <c r="P121" s="2"/>
    </row>
    <row r="122" spans="1:16">
      <c r="A122" s="32"/>
      <c r="B122" s="33"/>
      <c r="C122" s="33"/>
      <c r="D122" s="34"/>
      <c r="E122" s="35"/>
      <c r="F122" s="35"/>
      <c r="G122" s="33"/>
      <c r="H122" s="33"/>
      <c r="I122" s="33"/>
      <c r="J122" s="33"/>
      <c r="K122" s="33"/>
      <c r="L122" s="33"/>
      <c r="M122" s="33"/>
      <c r="N122" s="33"/>
      <c r="O122" s="33"/>
      <c r="P122" s="76"/>
    </row>
    <row r="123" spans="1:16">
      <c r="A123" s="1"/>
      <c r="B123" s="2" t="s">
        <v>219</v>
      </c>
      <c r="C123" s="4"/>
      <c r="D123" s="6"/>
      <c r="E123" s="4"/>
      <c r="F123" s="4"/>
      <c r="G123" s="4"/>
      <c r="H123" s="4"/>
      <c r="I123" s="3"/>
      <c r="J123" s="4"/>
      <c r="K123" s="4"/>
      <c r="L123" s="4"/>
      <c r="M123" s="4"/>
      <c r="N123" s="4"/>
      <c r="O123" s="4"/>
      <c r="P123" s="4"/>
    </row>
    <row r="124" spans="1:16">
      <c r="A124" s="1"/>
      <c r="B124" s="2" t="s">
        <v>220</v>
      </c>
      <c r="C124" s="4"/>
      <c r="D124" s="6"/>
      <c r="E124" s="6"/>
      <c r="F124" s="7"/>
      <c r="G124" s="4"/>
      <c r="H124" s="4"/>
      <c r="I124" s="4"/>
      <c r="J124" s="4"/>
      <c r="K124" s="4"/>
      <c r="L124" s="3"/>
      <c r="M124" s="4"/>
      <c r="N124" s="4"/>
      <c r="O124" s="4"/>
      <c r="P124" s="4"/>
    </row>
    <row r="125" spans="1:16">
      <c r="A125" s="1"/>
      <c r="B125" s="2" t="s">
        <v>192</v>
      </c>
      <c r="C125" s="4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>
      <c r="A126" s="1"/>
      <c r="B126" s="2" t="s">
        <v>193</v>
      </c>
      <c r="C126" s="4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>
      <c r="A127" s="1"/>
      <c r="B127" s="2" t="s">
        <v>227</v>
      </c>
      <c r="C127" s="4" t="s">
        <v>226</v>
      </c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>
      <c r="A128" s="32"/>
      <c r="B128" s="33"/>
      <c r="C128" s="36"/>
      <c r="D128" s="34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>
      <c r="A129" s="7"/>
      <c r="B129" s="51" t="s">
        <v>138</v>
      </c>
      <c r="C129" s="7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>
      <c r="A130" s="1"/>
      <c r="B130" s="21" t="s">
        <v>48</v>
      </c>
      <c r="C130" s="22" t="s">
        <v>217</v>
      </c>
      <c r="D130" s="49" t="s">
        <v>161</v>
      </c>
      <c r="E130" s="22"/>
      <c r="F130" s="54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>
      <c r="A131" s="1"/>
      <c r="B131" s="15" t="s">
        <v>50</v>
      </c>
      <c r="C131" s="16" t="s">
        <v>51</v>
      </c>
      <c r="D131" s="17"/>
      <c r="E131" s="27"/>
      <c r="F131" s="55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>
      <c r="A132" s="1"/>
      <c r="B132" s="18" t="s">
        <v>52</v>
      </c>
      <c r="C132" s="19" t="s">
        <v>51</v>
      </c>
      <c r="D132" s="20"/>
      <c r="E132" s="29"/>
      <c r="F132" s="56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>
      <c r="A133" s="1"/>
      <c r="B133" s="6" t="s">
        <v>137</v>
      </c>
      <c r="C133" s="6"/>
      <c r="D133" s="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</sheetData>
  <mergeCells count="2">
    <mergeCell ref="A68:A69"/>
    <mergeCell ref="A2:A3"/>
  </mergeCells>
  <phoneticPr fontId="1"/>
  <dataValidations count="1">
    <dataValidation imeMode="off" allowBlank="1" showInputMessage="1" showErrorMessage="1" sqref="J107:J109 L49:L58 E59:O61 N99:O115 E99:F123 P99:P126 F49:F58 L99:L123 J105 I117:I118 P73:P85 F41 J116:J119 O55:O58 I55:I58 O49 O51:O53 E130:E132 G33:H58 P33:P61 I51:I53 M33:N58 J33:K58 G130:P132 M99:M126 K99:K126 I121:J126 L125:L126 G99:H126 N117:O126 E125:F126 E127:P128 E33:E58" xr:uid="{00000000-0002-0000-0500-000000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6" fitToHeight="2" orientation="landscape" r:id="rId1"/>
  <rowBreaks count="1" manualBreakCount="1">
    <brk id="66" max="15" man="1"/>
  </rowBreaks>
  <ignoredErrors>
    <ignoredError sqref="A4:A10 A14:A120 A11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P66"/>
  <sheetViews>
    <sheetView view="pageBreakPreview" zoomScale="85" zoomScaleNormal="100" zoomScaleSheetLayoutView="85" workbookViewId="0">
      <pane xSplit="4" ySplit="3" topLeftCell="G4" activePane="bottomRight" state="frozen"/>
      <selection pane="topRight" activeCell="E1" sqref="E1"/>
      <selection pane="bottomLeft" activeCell="A4" sqref="A4"/>
      <selection pane="bottomRight" activeCell="I27" sqref="I27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6" width="9.5" style="5" customWidth="1"/>
    <col min="17" max="16384" width="9" style="5"/>
  </cols>
  <sheetData>
    <row r="1" spans="1:16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</row>
    <row r="2" spans="1:16">
      <c r="A2" s="87" t="s">
        <v>143</v>
      </c>
      <c r="B2" s="7" t="s">
        <v>206</v>
      </c>
      <c r="C2" s="7"/>
      <c r="D2" s="7" t="s">
        <v>139</v>
      </c>
      <c r="E2" s="7">
        <f>SUBTOTAL(3,E4:E54)</f>
        <v>0</v>
      </c>
      <c r="F2" s="7">
        <f>SUBTOTAL(3,F4:F54)</f>
        <v>0</v>
      </c>
      <c r="G2" s="7">
        <f t="shared" ref="G2:P2" si="0">SUBTOTAL(3,G4:G54)</f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</row>
    <row r="3" spans="1:16">
      <c r="A3" s="88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7" t="s">
        <v>119</v>
      </c>
      <c r="H3" s="7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7" t="s">
        <v>125</v>
      </c>
      <c r="N3" s="7" t="s">
        <v>126</v>
      </c>
      <c r="O3" s="7" t="s">
        <v>127</v>
      </c>
      <c r="P3" s="7" t="s">
        <v>128</v>
      </c>
    </row>
    <row r="4" spans="1:16">
      <c r="A4" s="39" t="s">
        <v>62</v>
      </c>
      <c r="B4" s="40" t="s">
        <v>0</v>
      </c>
      <c r="C4" s="80">
        <v>100</v>
      </c>
      <c r="D4" s="6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9" t="s">
        <v>63</v>
      </c>
      <c r="B5" s="40" t="s">
        <v>1</v>
      </c>
      <c r="C5" s="3" t="s">
        <v>2</v>
      </c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1" t="s">
        <v>64</v>
      </c>
      <c r="B6" s="2" t="s">
        <v>3</v>
      </c>
      <c r="C6" s="82">
        <v>3.0000000000000001E-3</v>
      </c>
      <c r="D6" s="6">
        <v>2.9999999999999997E-4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65</v>
      </c>
      <c r="B7" s="2" t="s">
        <v>4</v>
      </c>
      <c r="C7" s="83">
        <v>5.0000000000000001E-4</v>
      </c>
      <c r="D7" s="6">
        <v>5.0000000000000002E-5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" t="s">
        <v>66</v>
      </c>
      <c r="B8" s="2" t="s">
        <v>5</v>
      </c>
      <c r="C8" s="84">
        <v>0.01</v>
      </c>
      <c r="D8" s="6">
        <v>1E-3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1" t="s">
        <v>67</v>
      </c>
      <c r="B9" s="2" t="s">
        <v>6</v>
      </c>
      <c r="C9" s="84">
        <v>0.01</v>
      </c>
      <c r="D9" s="6">
        <v>1E-3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1" t="s">
        <v>68</v>
      </c>
      <c r="B10" s="2" t="s">
        <v>7</v>
      </c>
      <c r="C10" s="84">
        <v>0.01</v>
      </c>
      <c r="D10" s="6">
        <v>1E-3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1" t="s">
        <v>69</v>
      </c>
      <c r="B11" s="2" t="s">
        <v>8</v>
      </c>
      <c r="C11" s="84">
        <v>0.05</v>
      </c>
      <c r="D11" s="6">
        <v>5.0000000000000001E-3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41" t="s">
        <v>70</v>
      </c>
      <c r="B12" s="42" t="s">
        <v>9</v>
      </c>
      <c r="C12" s="84">
        <v>0.04</v>
      </c>
      <c r="D12" s="6">
        <v>4.0000000000000001E-3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1" t="s">
        <v>71</v>
      </c>
      <c r="B13" s="42" t="s">
        <v>10</v>
      </c>
      <c r="C13" s="84">
        <v>0.01</v>
      </c>
      <c r="D13" s="6">
        <v>1E-3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41" t="s">
        <v>72</v>
      </c>
      <c r="B14" s="42" t="s">
        <v>11</v>
      </c>
      <c r="C14" s="81">
        <v>10</v>
      </c>
      <c r="D14" s="6">
        <v>0.02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1" t="s">
        <v>73</v>
      </c>
      <c r="B15" s="2" t="s">
        <v>12</v>
      </c>
      <c r="C15" s="85">
        <v>0.8</v>
      </c>
      <c r="D15" s="6">
        <v>0.08</v>
      </c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s="1" t="s">
        <v>74</v>
      </c>
      <c r="B16" s="2" t="s">
        <v>13</v>
      </c>
      <c r="C16" s="85">
        <v>1</v>
      </c>
      <c r="D16" s="6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1" t="s">
        <v>75</v>
      </c>
      <c r="B17" s="2" t="s">
        <v>14</v>
      </c>
      <c r="C17" s="82">
        <v>2E-3</v>
      </c>
      <c r="D17" s="6">
        <v>2.0000000000000001E-4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1" t="s">
        <v>76</v>
      </c>
      <c r="B18" s="2" t="s">
        <v>15</v>
      </c>
      <c r="C18" s="84">
        <v>0.05</v>
      </c>
      <c r="D18" s="6">
        <v>5.0000000000000001E-3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" t="s">
        <v>77</v>
      </c>
      <c r="B19" s="2" t="s">
        <v>16</v>
      </c>
      <c r="C19" s="84">
        <v>0.04</v>
      </c>
      <c r="D19" s="6">
        <v>4.0000000000000001E-3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" t="s">
        <v>78</v>
      </c>
      <c r="B20" s="2" t="s">
        <v>17</v>
      </c>
      <c r="C20" s="84">
        <v>0.02</v>
      </c>
      <c r="D20" s="6">
        <v>2E-3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" t="s">
        <v>79</v>
      </c>
      <c r="B21" s="2" t="s">
        <v>53</v>
      </c>
      <c r="C21" s="84">
        <v>0.01</v>
      </c>
      <c r="D21" s="6">
        <v>1E-3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" t="s">
        <v>80</v>
      </c>
      <c r="B22" s="2" t="s">
        <v>54</v>
      </c>
      <c r="C22" s="84">
        <v>0.01</v>
      </c>
      <c r="D22" s="6">
        <v>1E-3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" t="s">
        <v>81</v>
      </c>
      <c r="B23" s="2" t="s">
        <v>55</v>
      </c>
      <c r="C23" s="84">
        <v>0.01</v>
      </c>
      <c r="D23" s="6">
        <v>1E-3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41" t="s">
        <v>82</v>
      </c>
      <c r="B24" s="42" t="s">
        <v>18</v>
      </c>
      <c r="C24" s="85">
        <v>0.6</v>
      </c>
      <c r="D24" s="6">
        <v>0.06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41" t="s">
        <v>83</v>
      </c>
      <c r="B25" s="42" t="s">
        <v>19</v>
      </c>
      <c r="C25" s="84">
        <v>0.02</v>
      </c>
      <c r="D25" s="6">
        <v>2E-3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41" t="s">
        <v>84</v>
      </c>
      <c r="B26" s="42" t="s">
        <v>20</v>
      </c>
      <c r="C26" s="84">
        <v>0.06</v>
      </c>
      <c r="D26" s="6">
        <v>1E-3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41" t="s">
        <v>85</v>
      </c>
      <c r="B27" s="42" t="s">
        <v>21</v>
      </c>
      <c r="C27" s="84">
        <v>0.03</v>
      </c>
      <c r="D27" s="6">
        <v>3.0000000000000001E-3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41" t="s">
        <v>86</v>
      </c>
      <c r="B28" s="42" t="s">
        <v>56</v>
      </c>
      <c r="C28" s="85">
        <v>0.1</v>
      </c>
      <c r="D28" s="6">
        <v>1E-3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41" t="s">
        <v>87</v>
      </c>
      <c r="B29" s="42" t="s">
        <v>22</v>
      </c>
      <c r="C29" s="84">
        <v>0.01</v>
      </c>
      <c r="D29" s="6">
        <v>1E-3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41" t="s">
        <v>88</v>
      </c>
      <c r="B30" s="42" t="s">
        <v>23</v>
      </c>
      <c r="C30" s="85">
        <v>0.1</v>
      </c>
      <c r="D30" s="6">
        <v>1E-3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41" t="s">
        <v>89</v>
      </c>
      <c r="B31" s="42" t="s">
        <v>24</v>
      </c>
      <c r="C31" s="84">
        <v>0.03</v>
      </c>
      <c r="D31" s="6">
        <v>3.0000000000000001E-3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41" t="s">
        <v>90</v>
      </c>
      <c r="B32" s="42" t="s">
        <v>57</v>
      </c>
      <c r="C32" s="84">
        <v>0.03</v>
      </c>
      <c r="D32" s="6">
        <v>1E-3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41" t="s">
        <v>91</v>
      </c>
      <c r="B33" s="42" t="s">
        <v>58</v>
      </c>
      <c r="C33" s="84">
        <v>0.09</v>
      </c>
      <c r="D33" s="6">
        <v>1E-3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41" t="s">
        <v>92</v>
      </c>
      <c r="B34" s="42" t="s">
        <v>25</v>
      </c>
      <c r="C34" s="84">
        <v>0.08</v>
      </c>
      <c r="D34" s="6">
        <v>8.0000000000000002E-3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1" t="s">
        <v>93</v>
      </c>
      <c r="B35" s="2" t="s">
        <v>26</v>
      </c>
      <c r="C35" s="85">
        <v>1</v>
      </c>
      <c r="D35" s="6">
        <v>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1" t="s">
        <v>94</v>
      </c>
      <c r="B36" s="2" t="s">
        <v>27</v>
      </c>
      <c r="C36" s="85">
        <v>0.2</v>
      </c>
      <c r="D36" s="6">
        <v>0.02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1" t="s">
        <v>95</v>
      </c>
      <c r="B37" s="2" t="s">
        <v>28</v>
      </c>
      <c r="C37" s="85">
        <v>0.3</v>
      </c>
      <c r="D37" s="6">
        <v>0.03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1" t="s">
        <v>96</v>
      </c>
      <c r="B38" s="2" t="s">
        <v>29</v>
      </c>
      <c r="C38" s="85">
        <v>1</v>
      </c>
      <c r="D38" s="6">
        <v>0.01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1" t="s">
        <v>97</v>
      </c>
      <c r="B39" s="2" t="s">
        <v>30</v>
      </c>
      <c r="C39" s="81">
        <v>200</v>
      </c>
      <c r="D39" s="6">
        <v>0.1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1" t="s">
        <v>98</v>
      </c>
      <c r="B40" s="2" t="s">
        <v>31</v>
      </c>
      <c r="C40" s="84">
        <v>0.05</v>
      </c>
      <c r="D40" s="6">
        <v>5.0000000000000001E-3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9" t="s">
        <v>99</v>
      </c>
      <c r="B41" s="40" t="s">
        <v>32</v>
      </c>
      <c r="C41" s="81">
        <v>200</v>
      </c>
      <c r="D41" s="6">
        <v>1</v>
      </c>
      <c r="E41" s="30"/>
      <c r="F41" s="30"/>
      <c r="G41" s="3"/>
      <c r="H41" s="3"/>
      <c r="I41" s="3"/>
      <c r="J41" s="3"/>
      <c r="K41" s="3"/>
      <c r="L41" s="30"/>
      <c r="M41" s="3"/>
      <c r="N41" s="3"/>
      <c r="O41" s="3"/>
      <c r="P41" s="3"/>
    </row>
    <row r="42" spans="1:16">
      <c r="A42" s="1" t="s">
        <v>100</v>
      </c>
      <c r="B42" s="2" t="s">
        <v>33</v>
      </c>
      <c r="C42" s="81">
        <v>300</v>
      </c>
      <c r="D42" s="6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1" t="s">
        <v>101</v>
      </c>
      <c r="B43" s="2" t="s">
        <v>34</v>
      </c>
      <c r="C43" s="81">
        <v>500</v>
      </c>
      <c r="D43" s="6">
        <v>20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1" t="s">
        <v>102</v>
      </c>
      <c r="B44" s="2" t="s">
        <v>35</v>
      </c>
      <c r="C44" s="85">
        <v>0.2</v>
      </c>
      <c r="D44" s="6">
        <v>0.02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1" t="s">
        <v>103</v>
      </c>
      <c r="B45" s="2" t="s">
        <v>59</v>
      </c>
      <c r="C45" s="86">
        <v>1.0000000000000001E-5</v>
      </c>
      <c r="D45" s="6">
        <v>9.9999999999999995E-7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1" t="s">
        <v>104</v>
      </c>
      <c r="B46" s="2" t="s">
        <v>36</v>
      </c>
      <c r="C46" s="86">
        <v>1.0000000000000001E-5</v>
      </c>
      <c r="D46" s="6">
        <v>9.9999999999999995E-7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1" t="s">
        <v>105</v>
      </c>
      <c r="B47" s="2" t="s">
        <v>37</v>
      </c>
      <c r="C47" s="84">
        <v>0.02</v>
      </c>
      <c r="D47" s="6">
        <v>2E-3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1" t="s">
        <v>106</v>
      </c>
      <c r="B48" s="2" t="s">
        <v>38</v>
      </c>
      <c r="C48" s="82">
        <v>5.0000000000000001E-3</v>
      </c>
      <c r="D48" s="6">
        <v>5.0000000000000001E-4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9" t="s">
        <v>107</v>
      </c>
      <c r="B49" s="40" t="s">
        <v>39</v>
      </c>
      <c r="C49" s="81">
        <v>3</v>
      </c>
      <c r="D49" s="6">
        <v>0.3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9" t="s">
        <v>108</v>
      </c>
      <c r="B50" s="40" t="s">
        <v>40</v>
      </c>
      <c r="C50" s="3" t="s">
        <v>113</v>
      </c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9" t="s">
        <v>109</v>
      </c>
      <c r="B51" s="40" t="s">
        <v>41</v>
      </c>
      <c r="C51" s="3" t="s">
        <v>42</v>
      </c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9" t="s">
        <v>110</v>
      </c>
      <c r="B52" s="40" t="s">
        <v>43</v>
      </c>
      <c r="C52" s="3" t="s">
        <v>42</v>
      </c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9" t="s">
        <v>111</v>
      </c>
      <c r="B53" s="40" t="s">
        <v>44</v>
      </c>
      <c r="C53" s="3" t="s">
        <v>114</v>
      </c>
      <c r="D53" s="6">
        <v>0.5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9" t="s">
        <v>112</v>
      </c>
      <c r="B54" s="40" t="s">
        <v>45</v>
      </c>
      <c r="C54" s="3" t="s">
        <v>115</v>
      </c>
      <c r="D54" s="6">
        <v>0.1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1"/>
      <c r="B55" s="2" t="s">
        <v>61</v>
      </c>
      <c r="C55" s="2"/>
      <c r="D55" s="6"/>
      <c r="E55" s="3"/>
      <c r="F55" s="2"/>
      <c r="G55" s="2"/>
      <c r="H55" s="2"/>
      <c r="I55" s="3"/>
      <c r="J55" s="3"/>
      <c r="K55" s="2"/>
      <c r="L55" s="2"/>
      <c r="M55" s="2"/>
      <c r="N55" s="2"/>
      <c r="O55" s="3"/>
      <c r="P55" s="2"/>
    </row>
    <row r="56" spans="1:16">
      <c r="A56" s="32"/>
      <c r="B56" s="33"/>
      <c r="C56" s="33"/>
      <c r="D56" s="34"/>
      <c r="E56" s="35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>
      <c r="A57" s="1"/>
      <c r="B57" s="2" t="s">
        <v>219</v>
      </c>
      <c r="C57" s="4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1"/>
      <c r="B58" s="2" t="s">
        <v>220</v>
      </c>
      <c r="C58" s="4"/>
      <c r="D58" s="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1"/>
      <c r="B59" s="2" t="s">
        <v>192</v>
      </c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/>
      <c r="B60" s="2" t="s">
        <v>193</v>
      </c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>
      <c r="A61" s="32"/>
      <c r="B61" s="33"/>
      <c r="C61" s="36"/>
      <c r="D61" s="3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A62" s="7"/>
      <c r="B62" s="51" t="s">
        <v>138</v>
      </c>
      <c r="C62" s="7"/>
      <c r="E62" s="31"/>
      <c r="F62" s="7"/>
      <c r="G62" s="7"/>
      <c r="H62" s="7"/>
      <c r="I62" s="7"/>
      <c r="J62" s="31"/>
      <c r="K62" s="31"/>
      <c r="L62" s="31"/>
      <c r="M62" s="31"/>
      <c r="N62" s="31"/>
      <c r="O62" s="31" t="str">
        <f>IF(瀬ヶ野!O62=0,"",瀬ヶ野!O62)</f>
        <v/>
      </c>
      <c r="P62" s="7"/>
    </row>
    <row r="63" spans="1:16">
      <c r="A63" s="1"/>
      <c r="B63" s="21" t="s">
        <v>48</v>
      </c>
      <c r="C63" s="22" t="s">
        <v>217</v>
      </c>
      <c r="D63" s="49" t="s">
        <v>161</v>
      </c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>
      <c r="A64" s="1"/>
      <c r="B64" s="15" t="s">
        <v>50</v>
      </c>
      <c r="C64" s="16" t="s">
        <v>51</v>
      </c>
      <c r="D64" s="17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>
      <c r="A65" s="1"/>
      <c r="B65" s="18" t="s">
        <v>52</v>
      </c>
      <c r="C65" s="19" t="s">
        <v>51</v>
      </c>
      <c r="D65" s="20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>
      <c r="A66" s="1"/>
      <c r="B66" s="6" t="s">
        <v>137</v>
      </c>
      <c r="C66" s="6"/>
      <c r="D66" s="6"/>
      <c r="E66" s="7"/>
      <c r="F66" s="7"/>
      <c r="G66" s="7"/>
      <c r="H66" s="7"/>
      <c r="I66" s="31"/>
      <c r="J66" s="7"/>
      <c r="K66" s="7"/>
      <c r="L66" s="7"/>
      <c r="M66" s="7"/>
      <c r="N66" s="7"/>
      <c r="O66" s="31" t="str">
        <f>IF(瀬ヶ野!O66=0,"",瀬ヶ野!O66)</f>
        <v/>
      </c>
      <c r="P66" s="7"/>
    </row>
  </sheetData>
  <mergeCells count="1">
    <mergeCell ref="A2:A3"/>
  </mergeCells>
  <phoneticPr fontId="1"/>
  <dataValidations count="1">
    <dataValidation imeMode="off" allowBlank="1" showInputMessage="1" showErrorMessage="1" sqref="E33:E61 F35:F61 G33:H61 L35:L61 I55:I61 F63:P65 P33:P61 O49 O51:O61 J33:K61 M33:N61 I51:I52" xr:uid="{00000000-0002-0000-0600-000000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2" orientation="landscape" r:id="rId1"/>
  <ignoredErrors>
    <ignoredError sqref="A1:B1 A3:B54 A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P66"/>
  <sheetViews>
    <sheetView tabSelected="1" view="pageBreakPreview" topLeftCell="D1" zoomScale="85" zoomScaleNormal="100" zoomScaleSheetLayoutView="85" workbookViewId="0">
      <selection activeCell="Q1" sqref="Q1:V1048576"/>
    </sheetView>
  </sheetViews>
  <sheetFormatPr defaultColWidth="9" defaultRowHeight="13.5"/>
  <cols>
    <col min="1" max="1" width="5" style="5" customWidth="1"/>
    <col min="2" max="2" width="48.625" style="5" customWidth="1"/>
    <col min="3" max="3" width="19.125" style="5" bestFit="1" customWidth="1"/>
    <col min="4" max="16" width="9.5" style="5" customWidth="1"/>
    <col min="17" max="16384" width="9" style="5"/>
  </cols>
  <sheetData>
    <row r="1" spans="1:16">
      <c r="A1" s="7">
        <v>1</v>
      </c>
      <c r="B1" s="7">
        <v>2</v>
      </c>
      <c r="C1" s="7">
        <v>3</v>
      </c>
      <c r="D1" s="7">
        <v>4</v>
      </c>
      <c r="E1" s="7">
        <v>5</v>
      </c>
      <c r="F1" s="7">
        <v>6</v>
      </c>
      <c r="G1" s="7">
        <v>7</v>
      </c>
      <c r="H1" s="7">
        <v>8</v>
      </c>
      <c r="I1" s="7">
        <v>9</v>
      </c>
      <c r="J1" s="7">
        <v>10</v>
      </c>
      <c r="K1" s="7">
        <v>11</v>
      </c>
      <c r="L1" s="7">
        <v>12</v>
      </c>
      <c r="M1" s="7">
        <v>13</v>
      </c>
      <c r="N1" s="7">
        <v>14</v>
      </c>
      <c r="O1" s="7">
        <v>15</v>
      </c>
      <c r="P1" s="7">
        <v>16</v>
      </c>
    </row>
    <row r="2" spans="1:16">
      <c r="A2" s="87" t="s">
        <v>143</v>
      </c>
      <c r="B2" s="7" t="s">
        <v>205</v>
      </c>
      <c r="C2" s="7"/>
      <c r="D2" s="7" t="s">
        <v>139</v>
      </c>
      <c r="E2" s="7">
        <f>SUBTOTAL(3,E4:E54)</f>
        <v>0</v>
      </c>
      <c r="F2" s="7">
        <f t="shared" ref="F2:P2" si="0">SUBTOTAL(3,F4:F54)</f>
        <v>0</v>
      </c>
      <c r="G2" s="7">
        <f t="shared" si="0"/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</row>
    <row r="3" spans="1:16">
      <c r="A3" s="88"/>
      <c r="B3" s="7" t="s">
        <v>131</v>
      </c>
      <c r="C3" s="7" t="s">
        <v>132</v>
      </c>
      <c r="D3" s="7" t="s">
        <v>133</v>
      </c>
      <c r="E3" s="7" t="s">
        <v>117</v>
      </c>
      <c r="F3" s="7" t="s">
        <v>118</v>
      </c>
      <c r="G3" s="7" t="s">
        <v>119</v>
      </c>
      <c r="H3" s="7" t="s">
        <v>120</v>
      </c>
      <c r="I3" s="7" t="s">
        <v>121</v>
      </c>
      <c r="J3" s="7" t="s">
        <v>122</v>
      </c>
      <c r="K3" s="7" t="s">
        <v>123</v>
      </c>
      <c r="L3" s="7" t="s">
        <v>124</v>
      </c>
      <c r="M3" s="7" t="s">
        <v>125</v>
      </c>
      <c r="N3" s="7" t="s">
        <v>126</v>
      </c>
      <c r="O3" s="7" t="s">
        <v>127</v>
      </c>
      <c r="P3" s="7" t="s">
        <v>128</v>
      </c>
    </row>
    <row r="4" spans="1:16">
      <c r="A4" s="39" t="s">
        <v>62</v>
      </c>
      <c r="B4" s="40" t="s">
        <v>0</v>
      </c>
      <c r="C4" s="80">
        <v>100</v>
      </c>
      <c r="D4" s="6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9" t="s">
        <v>63</v>
      </c>
      <c r="B5" s="40" t="s">
        <v>1</v>
      </c>
      <c r="C5" s="3" t="s">
        <v>2</v>
      </c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1" t="s">
        <v>64</v>
      </c>
      <c r="B6" s="2" t="s">
        <v>3</v>
      </c>
      <c r="C6" s="82">
        <v>3.0000000000000001E-3</v>
      </c>
      <c r="D6" s="6">
        <v>2.9999999999999997E-4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" t="s">
        <v>65</v>
      </c>
      <c r="B7" s="2" t="s">
        <v>4</v>
      </c>
      <c r="C7" s="83">
        <v>5.0000000000000001E-4</v>
      </c>
      <c r="D7" s="6">
        <v>5.0000000000000002E-5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" t="s">
        <v>66</v>
      </c>
      <c r="B8" s="2" t="s">
        <v>5</v>
      </c>
      <c r="C8" s="84">
        <v>0.01</v>
      </c>
      <c r="D8" s="6">
        <v>1E-3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>
      <c r="A9" s="1" t="s">
        <v>67</v>
      </c>
      <c r="B9" s="2" t="s">
        <v>6</v>
      </c>
      <c r="C9" s="84">
        <v>0.01</v>
      </c>
      <c r="D9" s="6">
        <v>1E-3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1" t="s">
        <v>68</v>
      </c>
      <c r="B10" s="2" t="s">
        <v>7</v>
      </c>
      <c r="C10" s="84">
        <v>0.01</v>
      </c>
      <c r="D10" s="6">
        <v>1E-3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1" t="s">
        <v>69</v>
      </c>
      <c r="B11" s="2" t="s">
        <v>8</v>
      </c>
      <c r="C11" s="84">
        <v>0.05</v>
      </c>
      <c r="D11" s="6">
        <v>5.0000000000000001E-3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41" t="s">
        <v>70</v>
      </c>
      <c r="B12" s="42" t="s">
        <v>9</v>
      </c>
      <c r="C12" s="84">
        <v>0.04</v>
      </c>
      <c r="D12" s="6">
        <v>4.0000000000000001E-3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1" t="s">
        <v>71</v>
      </c>
      <c r="B13" s="2" t="s">
        <v>10</v>
      </c>
      <c r="C13" s="84">
        <v>0.01</v>
      </c>
      <c r="D13" s="6">
        <v>1E-3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41" t="s">
        <v>72</v>
      </c>
      <c r="B14" s="42" t="s">
        <v>11</v>
      </c>
      <c r="C14" s="81">
        <v>10</v>
      </c>
      <c r="D14" s="6">
        <v>0.02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1" t="s">
        <v>73</v>
      </c>
      <c r="B15" s="2" t="s">
        <v>12</v>
      </c>
      <c r="C15" s="85">
        <v>0.8</v>
      </c>
      <c r="D15" s="6">
        <v>0.08</v>
      </c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s="1" t="s">
        <v>74</v>
      </c>
      <c r="B16" s="2" t="s">
        <v>13</v>
      </c>
      <c r="C16" s="85">
        <v>1</v>
      </c>
      <c r="D16" s="6">
        <v>0.1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1" t="s">
        <v>75</v>
      </c>
      <c r="B17" s="2" t="s">
        <v>14</v>
      </c>
      <c r="C17" s="82">
        <v>2E-3</v>
      </c>
      <c r="D17" s="6">
        <v>2.0000000000000001E-4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1" t="s">
        <v>76</v>
      </c>
      <c r="B18" s="2" t="s">
        <v>15</v>
      </c>
      <c r="C18" s="84">
        <v>0.05</v>
      </c>
      <c r="D18" s="6">
        <v>5.0000000000000001E-3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" t="s">
        <v>77</v>
      </c>
      <c r="B19" s="2" t="s">
        <v>16</v>
      </c>
      <c r="C19" s="84">
        <v>0.04</v>
      </c>
      <c r="D19" s="6">
        <v>4.0000000000000001E-3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" t="s">
        <v>78</v>
      </c>
      <c r="B20" s="2" t="s">
        <v>17</v>
      </c>
      <c r="C20" s="84">
        <v>0.02</v>
      </c>
      <c r="D20" s="6">
        <v>2E-3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" t="s">
        <v>79</v>
      </c>
      <c r="B21" s="2" t="s">
        <v>53</v>
      </c>
      <c r="C21" s="84">
        <v>0.01</v>
      </c>
      <c r="D21" s="6">
        <v>1E-3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" t="s">
        <v>80</v>
      </c>
      <c r="B22" s="2" t="s">
        <v>54</v>
      </c>
      <c r="C22" s="84">
        <v>0.01</v>
      </c>
      <c r="D22" s="6">
        <v>1E-3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" t="s">
        <v>81</v>
      </c>
      <c r="B23" s="2" t="s">
        <v>55</v>
      </c>
      <c r="C23" s="84">
        <v>0.01</v>
      </c>
      <c r="D23" s="6">
        <v>1E-3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1" t="s">
        <v>82</v>
      </c>
      <c r="B24" s="2" t="s">
        <v>18</v>
      </c>
      <c r="C24" s="85">
        <v>0.6</v>
      </c>
      <c r="D24" s="6">
        <v>0.06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1" t="s">
        <v>83</v>
      </c>
      <c r="B25" s="2" t="s">
        <v>19</v>
      </c>
      <c r="C25" s="84">
        <v>0.02</v>
      </c>
      <c r="D25" s="6">
        <v>2E-3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1" t="s">
        <v>84</v>
      </c>
      <c r="B26" s="2" t="s">
        <v>20</v>
      </c>
      <c r="C26" s="84">
        <v>0.06</v>
      </c>
      <c r="D26" s="6">
        <v>1E-3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1" t="s">
        <v>85</v>
      </c>
      <c r="B27" s="2" t="s">
        <v>21</v>
      </c>
      <c r="C27" s="84">
        <v>0.03</v>
      </c>
      <c r="D27" s="6">
        <v>3.0000000000000001E-3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1" t="s">
        <v>86</v>
      </c>
      <c r="B28" s="2" t="s">
        <v>56</v>
      </c>
      <c r="C28" s="85">
        <v>0.1</v>
      </c>
      <c r="D28" s="6">
        <v>1E-3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1" t="s">
        <v>87</v>
      </c>
      <c r="B29" s="2" t="s">
        <v>22</v>
      </c>
      <c r="C29" s="84">
        <v>0.01</v>
      </c>
      <c r="D29" s="6">
        <v>1E-3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1" t="s">
        <v>88</v>
      </c>
      <c r="B30" s="2" t="s">
        <v>23</v>
      </c>
      <c r="C30" s="85">
        <v>0.1</v>
      </c>
      <c r="D30" s="6">
        <v>1E-3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1" t="s">
        <v>89</v>
      </c>
      <c r="B31" s="2" t="s">
        <v>24</v>
      </c>
      <c r="C31" s="84">
        <v>0.03</v>
      </c>
      <c r="D31" s="6">
        <v>3.0000000000000001E-3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1" t="s">
        <v>90</v>
      </c>
      <c r="B32" s="2" t="s">
        <v>57</v>
      </c>
      <c r="C32" s="84">
        <v>0.03</v>
      </c>
      <c r="D32" s="6">
        <v>1E-3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1" t="s">
        <v>91</v>
      </c>
      <c r="B33" s="2" t="s">
        <v>58</v>
      </c>
      <c r="C33" s="84">
        <v>0.09</v>
      </c>
      <c r="D33" s="6">
        <v>1E-3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1" t="s">
        <v>92</v>
      </c>
      <c r="B34" s="2" t="s">
        <v>25</v>
      </c>
      <c r="C34" s="84">
        <v>0.08</v>
      </c>
      <c r="D34" s="6">
        <v>8.0000000000000002E-3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1" t="s">
        <v>93</v>
      </c>
      <c r="B35" s="2" t="s">
        <v>26</v>
      </c>
      <c r="C35" s="85">
        <v>1</v>
      </c>
      <c r="D35" s="6">
        <v>0.01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1" t="s">
        <v>94</v>
      </c>
      <c r="B36" s="2" t="s">
        <v>27</v>
      </c>
      <c r="C36" s="85">
        <v>0.2</v>
      </c>
      <c r="D36" s="6">
        <v>0.02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1" t="s">
        <v>95</v>
      </c>
      <c r="B37" s="2" t="s">
        <v>28</v>
      </c>
      <c r="C37" s="85">
        <v>0.3</v>
      </c>
      <c r="D37" s="6">
        <v>0.03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1" t="s">
        <v>96</v>
      </c>
      <c r="B38" s="2" t="s">
        <v>29</v>
      </c>
      <c r="C38" s="85">
        <v>1</v>
      </c>
      <c r="D38" s="6">
        <v>0.01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1" t="s">
        <v>97</v>
      </c>
      <c r="B39" s="2" t="s">
        <v>30</v>
      </c>
      <c r="C39" s="81">
        <v>200</v>
      </c>
      <c r="D39" s="6">
        <v>0.1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1" t="s">
        <v>98</v>
      </c>
      <c r="B40" s="2" t="s">
        <v>31</v>
      </c>
      <c r="C40" s="84">
        <v>0.05</v>
      </c>
      <c r="D40" s="6">
        <v>5.0000000000000001E-3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9" t="s">
        <v>99</v>
      </c>
      <c r="B41" s="40" t="s">
        <v>32</v>
      </c>
      <c r="C41" s="81">
        <v>200</v>
      </c>
      <c r="D41" s="6">
        <v>1</v>
      </c>
      <c r="E41" s="3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1" t="s">
        <v>100</v>
      </c>
      <c r="B42" s="2" t="s">
        <v>33</v>
      </c>
      <c r="C42" s="81">
        <v>300</v>
      </c>
      <c r="D42" s="6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1" t="s">
        <v>101</v>
      </c>
      <c r="B43" s="2" t="s">
        <v>34</v>
      </c>
      <c r="C43" s="81">
        <v>500</v>
      </c>
      <c r="D43" s="6">
        <v>20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1" t="s">
        <v>102</v>
      </c>
      <c r="B44" s="2" t="s">
        <v>35</v>
      </c>
      <c r="C44" s="85">
        <v>0.2</v>
      </c>
      <c r="D44" s="6">
        <v>0.02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1" t="s">
        <v>103</v>
      </c>
      <c r="B45" s="2" t="s">
        <v>59</v>
      </c>
      <c r="C45" s="86">
        <v>1.0000000000000001E-5</v>
      </c>
      <c r="D45" s="6">
        <v>9.9999999999999995E-7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1" t="s">
        <v>104</v>
      </c>
      <c r="B46" s="2" t="s">
        <v>36</v>
      </c>
      <c r="C46" s="86">
        <v>1.0000000000000001E-5</v>
      </c>
      <c r="D46" s="6">
        <v>9.9999999999999995E-7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1" t="s">
        <v>105</v>
      </c>
      <c r="B47" s="2" t="s">
        <v>37</v>
      </c>
      <c r="C47" s="84">
        <v>0.02</v>
      </c>
      <c r="D47" s="6">
        <v>2E-3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1" t="s">
        <v>106</v>
      </c>
      <c r="B48" s="2" t="s">
        <v>38</v>
      </c>
      <c r="C48" s="82">
        <v>5.0000000000000001E-3</v>
      </c>
      <c r="D48" s="6">
        <v>5.0000000000000001E-4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9" t="s">
        <v>107</v>
      </c>
      <c r="B49" s="40" t="s">
        <v>39</v>
      </c>
      <c r="C49" s="81">
        <v>3</v>
      </c>
      <c r="D49" s="6">
        <v>0.3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9" t="s">
        <v>108</v>
      </c>
      <c r="B50" s="40" t="s">
        <v>40</v>
      </c>
      <c r="C50" s="3" t="s">
        <v>113</v>
      </c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9" t="s">
        <v>109</v>
      </c>
      <c r="B51" s="40" t="s">
        <v>41</v>
      </c>
      <c r="C51" s="3" t="s">
        <v>42</v>
      </c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9" t="s">
        <v>110</v>
      </c>
      <c r="B52" s="40" t="s">
        <v>43</v>
      </c>
      <c r="C52" s="3" t="s">
        <v>42</v>
      </c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9" t="s">
        <v>111</v>
      </c>
      <c r="B53" s="40" t="s">
        <v>44</v>
      </c>
      <c r="C53" s="3" t="s">
        <v>114</v>
      </c>
      <c r="D53" s="6">
        <v>0.5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9" t="s">
        <v>112</v>
      </c>
      <c r="B54" s="40" t="s">
        <v>45</v>
      </c>
      <c r="C54" s="3" t="s">
        <v>115</v>
      </c>
      <c r="D54" s="6">
        <v>0.1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1"/>
      <c r="B55" s="2" t="s">
        <v>61</v>
      </c>
      <c r="C55" s="2"/>
      <c r="D55" s="6"/>
      <c r="E55" s="3"/>
      <c r="F55" s="2"/>
      <c r="G55" s="2"/>
      <c r="H55" s="2"/>
      <c r="I55" s="3"/>
      <c r="J55" s="2"/>
      <c r="K55" s="2"/>
      <c r="L55" s="2"/>
      <c r="M55" s="2"/>
      <c r="N55" s="2"/>
      <c r="O55" s="3"/>
      <c r="P55" s="2"/>
    </row>
    <row r="56" spans="1:16">
      <c r="A56" s="32"/>
      <c r="B56" s="33"/>
      <c r="C56" s="33"/>
      <c r="D56" s="34"/>
      <c r="E56" s="35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>
      <c r="A57" s="1"/>
      <c r="B57" s="2" t="s">
        <v>219</v>
      </c>
      <c r="C57" s="4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1"/>
      <c r="B58" s="2" t="s">
        <v>220</v>
      </c>
      <c r="C58" s="4"/>
      <c r="D58" s="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1"/>
      <c r="B59" s="2" t="s">
        <v>192</v>
      </c>
      <c r="C59" s="4"/>
      <c r="D59" s="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1"/>
      <c r="B60" s="2" t="s">
        <v>193</v>
      </c>
      <c r="C60" s="4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>
      <c r="A61" s="32"/>
      <c r="B61" s="33"/>
      <c r="C61" s="36"/>
      <c r="D61" s="3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A62" s="7"/>
      <c r="B62" s="51" t="s">
        <v>138</v>
      </c>
      <c r="C62" s="7"/>
      <c r="E62" s="31"/>
      <c r="F62" s="7"/>
      <c r="G62" s="7"/>
      <c r="H62" s="7"/>
      <c r="I62" s="31" t="str">
        <f>IF(戸中川前!I62=0,"",戸中川前!I62)</f>
        <v/>
      </c>
      <c r="J62" s="31"/>
      <c r="K62" s="31"/>
      <c r="L62" s="31"/>
      <c r="M62" s="31"/>
      <c r="N62" s="31"/>
      <c r="O62" s="31"/>
      <c r="P62" s="7"/>
    </row>
    <row r="63" spans="1:16">
      <c r="A63" s="1"/>
      <c r="B63" s="21" t="s">
        <v>48</v>
      </c>
      <c r="C63" s="22" t="s">
        <v>217</v>
      </c>
      <c r="D63" s="49" t="s">
        <v>161</v>
      </c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>
      <c r="A64" s="1"/>
      <c r="B64" s="15" t="s">
        <v>50</v>
      </c>
      <c r="C64" s="16" t="s">
        <v>51</v>
      </c>
      <c r="D64" s="17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>
      <c r="A65" s="1"/>
      <c r="B65" s="18" t="s">
        <v>52</v>
      </c>
      <c r="C65" s="19" t="s">
        <v>51</v>
      </c>
      <c r="D65" s="20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>
      <c r="A66" s="1"/>
      <c r="B66" s="6" t="s">
        <v>137</v>
      </c>
      <c r="C66" s="6"/>
      <c r="D66" s="6"/>
      <c r="E66" s="7"/>
      <c r="F66" s="7"/>
      <c r="G66" s="7"/>
      <c r="H66" s="7"/>
      <c r="I66" s="31"/>
      <c r="J66" s="31"/>
      <c r="K66" s="31"/>
      <c r="L66" s="31"/>
      <c r="M66" s="31"/>
      <c r="N66" s="31"/>
      <c r="O66" s="31"/>
      <c r="P66" s="7"/>
    </row>
  </sheetData>
  <mergeCells count="1">
    <mergeCell ref="A2:A3"/>
  </mergeCells>
  <phoneticPr fontId="1"/>
  <dataValidations count="1">
    <dataValidation imeMode="off" allowBlank="1" showInputMessage="1" showErrorMessage="1" sqref="I55:I61 E33:H61 F63:P65 O49 O51:O53 J33:N61 P33:P61 O55:O61 I51:I53" xr:uid="{00000000-0002-0000-0700-000000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2" orientation="landscape" r:id="rId1"/>
  <ignoredErrors>
    <ignoredError sqref="A4:A6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CC2B-069F-4909-BC53-65FA3B36D504}">
  <sheetPr>
    <tabColor rgb="FFFF0000"/>
  </sheetPr>
  <dimension ref="A1:M9"/>
  <sheetViews>
    <sheetView view="pageBreakPreview" zoomScaleNormal="100" zoomScaleSheetLayoutView="100" workbookViewId="0">
      <selection activeCell="B13" sqref="B13"/>
    </sheetView>
  </sheetViews>
  <sheetFormatPr defaultColWidth="9" defaultRowHeight="13.5"/>
  <cols>
    <col min="1" max="1" width="7.625" style="5" customWidth="1"/>
    <col min="2" max="2" width="17.5" style="5" customWidth="1"/>
    <col min="3" max="6" width="7.625" style="5" customWidth="1"/>
    <col min="7" max="8" width="10.625" style="5" hidden="1" customWidth="1"/>
    <col min="9" max="9" width="9.5" style="5" customWidth="1"/>
    <col min="10" max="14" width="4.625" style="5" customWidth="1"/>
    <col min="15" max="20" width="9.5" style="5" customWidth="1"/>
    <col min="21" max="16384" width="9" style="5"/>
  </cols>
  <sheetData>
    <row r="1" spans="1:13" ht="29.25" customHeight="1">
      <c r="A1" s="70" t="s">
        <v>242</v>
      </c>
      <c r="B1" s="69" t="s">
        <v>201</v>
      </c>
      <c r="C1" s="64"/>
      <c r="D1" s="64"/>
      <c r="E1" s="64"/>
      <c r="F1" s="64"/>
      <c r="G1" s="64"/>
      <c r="H1" s="64" t="s">
        <v>198</v>
      </c>
    </row>
    <row r="2" spans="1:13" ht="42" customHeight="1">
      <c r="A2" s="87" t="s">
        <v>143</v>
      </c>
      <c r="B2" s="47" t="s">
        <v>214</v>
      </c>
      <c r="C2" s="105" t="s">
        <v>196</v>
      </c>
      <c r="D2" s="106"/>
      <c r="E2" s="105" t="s">
        <v>197</v>
      </c>
      <c r="F2" s="106"/>
      <c r="G2" s="68" t="s">
        <v>204</v>
      </c>
      <c r="H2" s="68" t="s">
        <v>197</v>
      </c>
    </row>
    <row r="3" spans="1:13" ht="34.5" customHeight="1">
      <c r="A3" s="88"/>
      <c r="B3" s="7" t="s">
        <v>195</v>
      </c>
      <c r="C3" s="99" t="s">
        <v>200</v>
      </c>
      <c r="D3" s="100"/>
      <c r="E3" s="99" t="s">
        <v>200</v>
      </c>
      <c r="F3" s="100"/>
      <c r="G3" s="101" t="s">
        <v>200</v>
      </c>
      <c r="H3" s="102"/>
    </row>
    <row r="4" spans="1:13" ht="50.1" customHeight="1">
      <c r="A4" s="7">
        <v>1</v>
      </c>
      <c r="B4" s="78" t="s">
        <v>212</v>
      </c>
      <c r="C4" s="95">
        <v>45398</v>
      </c>
      <c r="D4" s="96"/>
      <c r="E4" s="95"/>
      <c r="F4" s="96"/>
      <c r="G4" s="95">
        <v>44671</v>
      </c>
      <c r="H4" s="96"/>
      <c r="J4" s="63"/>
      <c r="K4" s="63"/>
      <c r="L4" s="63"/>
      <c r="M4" s="63"/>
    </row>
    <row r="5" spans="1:13" ht="50.1" customHeight="1">
      <c r="A5" s="103" t="s">
        <v>210</v>
      </c>
      <c r="B5" s="104"/>
      <c r="C5" s="97">
        <v>8</v>
      </c>
      <c r="D5" s="98"/>
      <c r="E5" s="97"/>
      <c r="F5" s="98"/>
      <c r="G5" s="97">
        <v>8</v>
      </c>
      <c r="H5" s="98"/>
      <c r="J5" s="63"/>
      <c r="K5" s="63"/>
      <c r="L5" s="63"/>
      <c r="M5" s="63"/>
    </row>
    <row r="6" spans="1:13" ht="30" customHeight="1">
      <c r="A6" s="91" t="s">
        <v>215</v>
      </c>
      <c r="B6" s="92"/>
      <c r="C6" s="65" t="s">
        <v>208</v>
      </c>
      <c r="D6" s="65" t="s">
        <v>209</v>
      </c>
      <c r="E6" s="65" t="s">
        <v>208</v>
      </c>
      <c r="F6" s="65" t="s">
        <v>209</v>
      </c>
      <c r="G6" s="65" t="s">
        <v>208</v>
      </c>
      <c r="H6" s="65" t="s">
        <v>209</v>
      </c>
      <c r="J6" s="63"/>
      <c r="K6" s="63"/>
      <c r="L6" s="63"/>
      <c r="M6" s="63"/>
    </row>
    <row r="7" spans="1:13" ht="35.25" customHeight="1">
      <c r="A7" s="93"/>
      <c r="B7" s="94"/>
      <c r="C7" s="65"/>
      <c r="D7" s="65">
        <v>8</v>
      </c>
      <c r="E7" s="65"/>
      <c r="F7" s="65"/>
      <c r="G7" s="65">
        <v>0</v>
      </c>
      <c r="H7" s="65">
        <v>8</v>
      </c>
      <c r="J7" s="63"/>
      <c r="K7" s="63"/>
      <c r="L7" s="63"/>
      <c r="M7" s="63"/>
    </row>
    <row r="8" spans="1:13">
      <c r="A8" s="89" t="s">
        <v>211</v>
      </c>
      <c r="B8" s="89"/>
      <c r="C8" s="89"/>
      <c r="D8" s="89"/>
      <c r="E8" s="89"/>
      <c r="F8" s="89"/>
    </row>
    <row r="9" spans="1:13">
      <c r="A9" s="90" t="s">
        <v>207</v>
      </c>
      <c r="B9" s="90"/>
      <c r="C9" s="90"/>
      <c r="D9" s="90"/>
      <c r="E9" s="90"/>
      <c r="F9" s="90"/>
    </row>
  </sheetData>
  <mergeCells count="16">
    <mergeCell ref="G4:H4"/>
    <mergeCell ref="G5:H5"/>
    <mergeCell ref="E3:F3"/>
    <mergeCell ref="G3:H3"/>
    <mergeCell ref="A2:A3"/>
    <mergeCell ref="A5:B5"/>
    <mergeCell ref="C3:D3"/>
    <mergeCell ref="C4:D4"/>
    <mergeCell ref="C5:D5"/>
    <mergeCell ref="C2:D2"/>
    <mergeCell ref="E2:F2"/>
    <mergeCell ref="A8:F8"/>
    <mergeCell ref="A9:F9"/>
    <mergeCell ref="A6:B7"/>
    <mergeCell ref="E4:F4"/>
    <mergeCell ref="E5:F5"/>
  </mergeCells>
  <phoneticPr fontId="1"/>
  <dataValidations count="1">
    <dataValidation imeMode="off" allowBlank="1" showInputMessage="1" showErrorMessage="1" sqref="C5:C7 E5:E7 G5:G7" xr:uid="{7F732E06-9D2C-4335-A29F-DAE73F782DEC}"/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1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八幡沢・第６</vt:lpstr>
      <vt:lpstr>棚倉受水池</vt:lpstr>
      <vt:lpstr>第５給水栓</vt:lpstr>
      <vt:lpstr>山岡</vt:lpstr>
      <vt:lpstr>高野西部</vt:lpstr>
      <vt:lpstr>瀬ヶ野</vt:lpstr>
      <vt:lpstr>戸中川前</vt:lpstr>
      <vt:lpstr>戸中高内</vt:lpstr>
      <vt:lpstr>職員保菌検査</vt:lpstr>
      <vt:lpstr>山岡使用開始届５１項目</vt:lpstr>
      <vt:lpstr>戸中高内!Print_Area</vt:lpstr>
      <vt:lpstr>戸中川前!Print_Area</vt:lpstr>
      <vt:lpstr>高野西部!Print_Area</vt:lpstr>
      <vt:lpstr>山岡!Print_Area</vt:lpstr>
      <vt:lpstr>山岡使用開始届５１項目!Print_Area</vt:lpstr>
      <vt:lpstr>職員保菌検査!Print_Area</vt:lpstr>
      <vt:lpstr>瀬ヶ野!Print_Area</vt:lpstr>
      <vt:lpstr>第５給水栓!Print_Area</vt:lpstr>
      <vt:lpstr>棚倉受水池!Print_Area</vt:lpstr>
      <vt:lpstr>八幡沢・第６!Print_Area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2024-05-01T08:22:18Z</dcterms:modified>
</cp:coreProperties>
</file>